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astupiteľstvá\2019 OZ\OZ 9 2019_dec\"/>
    </mc:Choice>
  </mc:AlternateContent>
  <xr:revisionPtr revIDLastSave="0" documentId="13_ncr:1_{C6933BCF-B4C4-49C1-9392-AAD3FF8D2057}" xr6:coauthVersionLast="45" xr6:coauthVersionMax="45" xr10:uidLastSave="{00000000-0000-0000-0000-000000000000}"/>
  <bookViews>
    <workbookView xWindow="2250" yWindow="570" windowWidth="17610" windowHeight="15030" xr2:uid="{00000000-000D-0000-FFFF-FFFF00000000}"/>
  </bookViews>
  <sheets>
    <sheet name="vydavky" sheetId="1" r:id="rId1"/>
    <sheet name="Hárok2" sheetId="2" r:id="rId2"/>
    <sheet name="Hárok3" sheetId="3" r:id="rId3"/>
  </sheets>
  <definedNames>
    <definedName name="_xlnm.Print_Titles" localSheetId="0">vydavky!$3:$4</definedName>
    <definedName name="_xlnm.Print_Area" localSheetId="0">vydavky!$A$1:$J$149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8" i="1" l="1"/>
  <c r="J148" i="1"/>
  <c r="J141" i="1" l="1"/>
  <c r="J140" i="1"/>
  <c r="I141" i="1"/>
  <c r="I140" i="1"/>
  <c r="I100" i="1"/>
  <c r="H56" i="1"/>
  <c r="J100" i="1"/>
  <c r="J86" i="1"/>
  <c r="I86" i="1"/>
  <c r="J82" i="1"/>
  <c r="I82" i="1"/>
  <c r="J76" i="1"/>
  <c r="I76" i="1"/>
  <c r="J72" i="1"/>
  <c r="I72" i="1"/>
  <c r="J67" i="1"/>
  <c r="I67" i="1"/>
  <c r="J62" i="1"/>
  <c r="I62" i="1"/>
  <c r="J90" i="1"/>
  <c r="J96" i="1"/>
  <c r="I96" i="1"/>
  <c r="I92" i="1"/>
  <c r="I90" i="1" s="1"/>
  <c r="I58" i="1"/>
  <c r="J58" i="1"/>
  <c r="J56" i="1"/>
  <c r="I56" i="1"/>
  <c r="J41" i="1"/>
  <c r="I41" i="1"/>
  <c r="J54" i="1"/>
  <c r="I54" i="1"/>
  <c r="J50" i="1"/>
  <c r="J47" i="1"/>
  <c r="J45" i="1" s="1"/>
  <c r="I50" i="1"/>
  <c r="I45" i="1" s="1"/>
  <c r="I47" i="1"/>
  <c r="D148" i="1"/>
  <c r="D141" i="1"/>
  <c r="D136" i="1"/>
  <c r="D134" i="1"/>
  <c r="D140" i="1" s="1"/>
  <c r="D41" i="1"/>
  <c r="D100" i="1"/>
  <c r="D92" i="1"/>
  <c r="D90" i="1" s="1"/>
  <c r="D86" i="1"/>
  <c r="D82" i="1"/>
  <c r="D76" i="1"/>
  <c r="D72" i="1"/>
  <c r="D67" i="1"/>
  <c r="D62" i="1"/>
  <c r="D58" i="1"/>
  <c r="D56" i="1"/>
  <c r="D54" i="1"/>
  <c r="D45" i="1"/>
  <c r="D39" i="1"/>
  <c r="D37" i="1"/>
  <c r="D35" i="1"/>
  <c r="D31" i="1"/>
  <c r="D29" i="1"/>
  <c r="D25" i="1"/>
  <c r="D23" i="1"/>
  <c r="D20" i="1"/>
  <c r="D16" i="1"/>
  <c r="D5" i="1"/>
  <c r="D105" i="1" l="1"/>
  <c r="D139" i="1" s="1"/>
  <c r="D142" i="1" s="1"/>
  <c r="D149" i="1" s="1"/>
  <c r="J39" i="1"/>
  <c r="I39" i="1"/>
  <c r="J37" i="1"/>
  <c r="I37" i="1"/>
  <c r="J35" i="1"/>
  <c r="I35" i="1"/>
  <c r="J31" i="1"/>
  <c r="I31" i="1"/>
  <c r="J29" i="1"/>
  <c r="I29" i="1"/>
  <c r="J25" i="1"/>
  <c r="I25" i="1"/>
  <c r="J16" i="1"/>
  <c r="I16" i="1"/>
  <c r="J20" i="1"/>
  <c r="I20" i="1"/>
  <c r="J23" i="1"/>
  <c r="I23" i="1"/>
  <c r="J8" i="1"/>
  <c r="J5" i="1" s="1"/>
  <c r="J105" i="1" s="1"/>
  <c r="J139" i="1" s="1"/>
  <c r="J142" i="1" s="1"/>
  <c r="J149" i="1" s="1"/>
  <c r="I8" i="1"/>
  <c r="I5" i="1" s="1"/>
  <c r="I105" i="1" s="1"/>
  <c r="I139" i="1" s="1"/>
  <c r="I142" i="1" s="1"/>
  <c r="I149" i="1" s="1"/>
  <c r="F148" i="1"/>
  <c r="F134" i="1"/>
  <c r="F140" i="1" s="1"/>
  <c r="F100" i="1"/>
  <c r="F96" i="1"/>
  <c r="F92" i="1"/>
  <c r="F86" i="1"/>
  <c r="F82" i="1"/>
  <c r="F76" i="1"/>
  <c r="F72" i="1"/>
  <c r="F67" i="1"/>
  <c r="F62" i="1"/>
  <c r="F58" i="1"/>
  <c r="F56" i="1"/>
  <c r="F54" i="1"/>
  <c r="F45" i="1"/>
  <c r="F41" i="1"/>
  <c r="F39" i="1"/>
  <c r="F37" i="1"/>
  <c r="F35" i="1"/>
  <c r="F31" i="1"/>
  <c r="F29" i="1"/>
  <c r="F25" i="1"/>
  <c r="E23" i="1"/>
  <c r="F23" i="1"/>
  <c r="F20" i="1"/>
  <c r="F16" i="1"/>
  <c r="F5" i="1"/>
  <c r="E148" i="1"/>
  <c r="E134" i="1"/>
  <c r="E140" i="1" s="1"/>
  <c r="E100" i="1"/>
  <c r="E96" i="1"/>
  <c r="E92" i="1"/>
  <c r="E86" i="1"/>
  <c r="E82" i="1"/>
  <c r="E76" i="1"/>
  <c r="E72" i="1"/>
  <c r="E67" i="1"/>
  <c r="E62" i="1"/>
  <c r="E58" i="1"/>
  <c r="E56" i="1"/>
  <c r="E50" i="1"/>
  <c r="E45" i="1" s="1"/>
  <c r="F90" i="1" l="1"/>
  <c r="F105" i="1" s="1"/>
  <c r="F139" i="1" s="1"/>
  <c r="F142" i="1" s="1"/>
  <c r="F149" i="1" s="1"/>
  <c r="E90" i="1"/>
  <c r="E41" i="1"/>
  <c r="E39" i="1"/>
  <c r="E37" i="1"/>
  <c r="E35" i="1"/>
  <c r="E31" i="1"/>
  <c r="E29" i="1"/>
  <c r="E25" i="1"/>
  <c r="E20" i="1"/>
  <c r="E5" i="1"/>
  <c r="E16" i="1"/>
  <c r="E105" i="1" l="1"/>
  <c r="E139" i="1" s="1"/>
  <c r="E142" i="1" s="1"/>
  <c r="E149" i="1" s="1"/>
  <c r="H8" i="1"/>
  <c r="H5" i="1" s="1"/>
  <c r="G58" i="1"/>
  <c r="G39" i="1"/>
  <c r="H41" i="1"/>
  <c r="H50" i="1" l="1"/>
  <c r="G31" i="1"/>
  <c r="G8" i="1"/>
  <c r="G5" i="1" s="1"/>
  <c r="H90" i="1" l="1"/>
  <c r="G50" i="1" l="1"/>
  <c r="G148" i="1" l="1"/>
  <c r="H148" i="1"/>
  <c r="H134" i="1" l="1"/>
  <c r="H140" i="1" s="1"/>
  <c r="G140" i="1"/>
  <c r="G90" i="1"/>
  <c r="G76" i="1"/>
  <c r="H76" i="1"/>
  <c r="G47" i="1"/>
  <c r="H47" i="1"/>
  <c r="G41" i="1"/>
  <c r="G25" i="1"/>
  <c r="H25" i="1"/>
  <c r="H16" i="1"/>
  <c r="G45" i="1" l="1"/>
  <c r="G105" i="1" s="1"/>
  <c r="G139" i="1" s="1"/>
  <c r="G142" i="1" s="1"/>
  <c r="G149" i="1" s="1"/>
  <c r="H45" i="1"/>
  <c r="H139" i="1" l="1"/>
  <c r="H142" i="1" s="1"/>
  <c r="H149" i="1" s="1"/>
</calcChain>
</file>

<file path=xl/sharedStrings.xml><?xml version="1.0" encoding="utf-8"?>
<sst xmlns="http://schemas.openxmlformats.org/spreadsheetml/2006/main" count="180" uniqueCount="140">
  <si>
    <t>rozpočet</t>
  </si>
  <si>
    <t>Bežné výdavky</t>
  </si>
  <si>
    <t>Výdavky verejnej správy</t>
  </si>
  <si>
    <t>Mzdy, platy</t>
  </si>
  <si>
    <t>odvody do poisťovní</t>
  </si>
  <si>
    <t>Tovary a služby</t>
  </si>
  <si>
    <t>Cestovné náhrady</t>
  </si>
  <si>
    <t>Energie, pošta, telef., internet</t>
  </si>
  <si>
    <t>Materiál</t>
  </si>
  <si>
    <t>Dopravné</t>
  </si>
  <si>
    <t>Údržba vyp.techn., strojov</t>
  </si>
  <si>
    <t>Služby</t>
  </si>
  <si>
    <t xml:space="preserve">01.3.3. </t>
  </si>
  <si>
    <t>mzdy a platy</t>
  </si>
  <si>
    <t xml:space="preserve">mzdy </t>
  </si>
  <si>
    <t>Tovary a služby (materiál, údržba)</t>
  </si>
  <si>
    <t>mzdy zberný dvor</t>
  </si>
  <si>
    <t>odvody do poisťovní - zberný dvor</t>
  </si>
  <si>
    <t>Tovary a služby ŠB,ZS,OcU,DS,SŠ</t>
  </si>
  <si>
    <t>Odvody</t>
  </si>
  <si>
    <t>Dotácia</t>
  </si>
  <si>
    <t>Rutinná údržba - KD,amf.,ĽD</t>
  </si>
  <si>
    <t>knižnica</t>
  </si>
  <si>
    <t>nákup zariadenia</t>
  </si>
  <si>
    <t>ostatné kultúrne služby</t>
  </si>
  <si>
    <t>Kronika</t>
  </si>
  <si>
    <t>Dotácie</t>
  </si>
  <si>
    <t xml:space="preserve">08.3.0. </t>
  </si>
  <si>
    <t xml:space="preserve">08.4.0. </t>
  </si>
  <si>
    <t xml:space="preserve">09.1.1.1. </t>
  </si>
  <si>
    <t>Predškolská výchova</t>
  </si>
  <si>
    <t xml:space="preserve">09.1.2.1. </t>
  </si>
  <si>
    <t>Základná škola I. stupeň</t>
  </si>
  <si>
    <t>Transfery-HN,1.ročník,cest., CVČ, energie</t>
  </si>
  <si>
    <t>dohoda UPSVR</t>
  </si>
  <si>
    <t>odovody do poisťovní</t>
  </si>
  <si>
    <t xml:space="preserve">10.2.0. </t>
  </si>
  <si>
    <t>Tovary a služby-stravné doplatok, dôch.</t>
  </si>
  <si>
    <t>Opatrov.služba – ESF - refund.</t>
  </si>
  <si>
    <t>Tovary a služby - Deň detí, Mikuláš..</t>
  </si>
  <si>
    <t>Transfery - narodenie dieťaťa</t>
  </si>
  <si>
    <t>Bežné výdavky spolu</t>
  </si>
  <si>
    <t>Kapitálové výdavky</t>
  </si>
  <si>
    <t>rekonštrukcia sociálnych zar. ZS a KD</t>
  </si>
  <si>
    <t>chodník DS, ku kostolu</t>
  </si>
  <si>
    <t>kapitálové výdavky spolu</t>
  </si>
  <si>
    <t>bežné výdavky spolu</t>
  </si>
  <si>
    <t>výdavkové finančné operácie spolu</t>
  </si>
  <si>
    <t>Rozpočtované výdavky spolu</t>
  </si>
  <si>
    <t>bežné príjmy spolu</t>
  </si>
  <si>
    <t>kapitálové príjmy spolu</t>
  </si>
  <si>
    <t>príjmové finančné operácie spolu</t>
  </si>
  <si>
    <t>rozpočtované príjmy spolu</t>
  </si>
  <si>
    <t>hospodárenie celkom</t>
  </si>
  <si>
    <t>Vypracovala: Anna Smadišová</t>
  </si>
  <si>
    <t>Rozpočet schválený dňa .......................</t>
  </si>
  <si>
    <t>Rozpočet nadobúda právoplanosť dňa ................</t>
  </si>
  <si>
    <t>01.1.1.</t>
  </si>
  <si>
    <t>Matrika</t>
  </si>
  <si>
    <t xml:space="preserve">01.6.0. </t>
  </si>
  <si>
    <t>Voľby</t>
  </si>
  <si>
    <t xml:space="preserve">03.2.0. </t>
  </si>
  <si>
    <t>Ochrana pred požiarmi</t>
  </si>
  <si>
    <t xml:space="preserve">04.1.2. </t>
  </si>
  <si>
    <t>Aktivačná činnosť</t>
  </si>
  <si>
    <t xml:space="preserve">04.5.1. </t>
  </si>
  <si>
    <t>Cestná doprava</t>
  </si>
  <si>
    <t xml:space="preserve">05.1.0. </t>
  </si>
  <si>
    <t>Nakladanie s odpadmi</t>
  </si>
  <si>
    <t xml:space="preserve">06.2.0. </t>
  </si>
  <si>
    <t>Verejné priestranstvá</t>
  </si>
  <si>
    <t xml:space="preserve">06.4.0. </t>
  </si>
  <si>
    <t>Verejné osvetlenie</t>
  </si>
  <si>
    <t xml:space="preserve">06.6.0. </t>
  </si>
  <si>
    <t>Bývanie a občianska vybavenosť</t>
  </si>
  <si>
    <t xml:space="preserve">08.1.0. </t>
  </si>
  <si>
    <t>Telovýchova</t>
  </si>
  <si>
    <t>nákup kníh</t>
  </si>
  <si>
    <t>Kultúra</t>
  </si>
  <si>
    <t>Miestny rozhlas</t>
  </si>
  <si>
    <t>Cintorín</t>
  </si>
  <si>
    <t xml:space="preserve">09.2.1.1. </t>
  </si>
  <si>
    <t>Základná škola II.stupeň</t>
  </si>
  <si>
    <t>Školský klub detí</t>
  </si>
  <si>
    <t>09.5.01.</t>
  </si>
  <si>
    <t>09.6.0.1.</t>
  </si>
  <si>
    <t>Školská jedáleň- MŠ</t>
  </si>
  <si>
    <t>09.6.0.2.</t>
  </si>
  <si>
    <t>Školská jedáleň I.stupeň</t>
  </si>
  <si>
    <t>09.6.03.</t>
  </si>
  <si>
    <t>Školská jedáleň II.stupeň</t>
  </si>
  <si>
    <t>Starostlivosť starších občanov</t>
  </si>
  <si>
    <t>10.2.0.2.</t>
  </si>
  <si>
    <t>Opatrovateľská služba - obec</t>
  </si>
  <si>
    <t>10.4.0.</t>
  </si>
  <si>
    <t>Starostlivosť o deti</t>
  </si>
  <si>
    <t>rekonštrukcia strechy telocvične</t>
  </si>
  <si>
    <t>parkovisko</t>
  </si>
  <si>
    <t>Návrh rozpočtu zvesený :</t>
  </si>
  <si>
    <t>p</t>
  </si>
  <si>
    <t>Kapitálové výdavky spolu</t>
  </si>
  <si>
    <t xml:space="preserve">potraviny </t>
  </si>
  <si>
    <t>strava predškoláci 1,20€</t>
  </si>
  <si>
    <t>Transfery - členské, PN..odchodné</t>
  </si>
  <si>
    <t>ROZPOČET OBCE RYBNÍK PRE ROK 2020 - návrh</t>
  </si>
  <si>
    <t>Tovary a služby, odchodné</t>
  </si>
  <si>
    <t>Výročie obce, vinobranie</t>
  </si>
  <si>
    <t>Sociálna pomoc</t>
  </si>
  <si>
    <t>10.7.0.</t>
  </si>
  <si>
    <t>skutočnosť</t>
  </si>
  <si>
    <t>schválený</t>
  </si>
  <si>
    <t>očakávaný     rozpočet</t>
  </si>
  <si>
    <t>osobitný zreteľ</t>
  </si>
  <si>
    <t>prechod pre chodcov+parkovisko</t>
  </si>
  <si>
    <t>zberný dvor dotácia</t>
  </si>
  <si>
    <t>zberný dvor obec</t>
  </si>
  <si>
    <t>budova školskej bytovky-rekonštrukcia</t>
  </si>
  <si>
    <t>PD urnový háj</t>
  </si>
  <si>
    <t>kamerový systém cintorín</t>
  </si>
  <si>
    <t>KD a OcU dotácia</t>
  </si>
  <si>
    <t>KD a OcU obec</t>
  </si>
  <si>
    <t>PD MŠ</t>
  </si>
  <si>
    <t>MŠ ihrisko</t>
  </si>
  <si>
    <t>PD ZŠ multifunkčné ihrisko</t>
  </si>
  <si>
    <t>ZŠ ihrisko</t>
  </si>
  <si>
    <t>ŠJ umývačka+ďašie príslušenstvo</t>
  </si>
  <si>
    <t>nákup osobného automiblu</t>
  </si>
  <si>
    <t>08.2.0.</t>
  </si>
  <si>
    <t>tlačiareň</t>
  </si>
  <si>
    <t>auto Berlingo</t>
  </si>
  <si>
    <t>nákup pozemkov-Sv.Anna,bytovka</t>
  </si>
  <si>
    <t>štadión- strecha</t>
  </si>
  <si>
    <t>KD vestibul rekonštrukcia</t>
  </si>
  <si>
    <t>telocvičňa sociálne zariadenia</t>
  </si>
  <si>
    <t>PD telocvičňa zateplenie</t>
  </si>
  <si>
    <t>MŠ+ŠJ zateplenie budovy</t>
  </si>
  <si>
    <t>717/716</t>
  </si>
  <si>
    <t>zábezpeka</t>
  </si>
  <si>
    <t>Výdavkové finančné operácie spolu</t>
  </si>
  <si>
    <t>Návrh rozpočtu vyvesený na úradnej tabuli a web stránke:  25.11.2019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</si>
</sst>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Kč&quot;_-;\-* #,##0\ &quot;Kč&quot;_-;_-* &quot;-&quot;\ &quot;Kč&quot;_-;_-@_-"/>
    <numFmt numFmtId="165" formatCode="0.00;[Red]0.00"/>
    <numFmt numFmtId="166" formatCode="0;[Red]0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theme="0" tint="-0.34998626667073579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54"/>
        <bgColor indexed="25"/>
      </patternFill>
    </fill>
    <fill>
      <patternFill patternType="solid">
        <fgColor indexed="49"/>
        <bgColor indexed="44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0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40"/>
      </patternFill>
    </fill>
    <fill>
      <patternFill patternType="solid">
        <fgColor rgb="FF92D050"/>
        <bgColor indexed="50"/>
      </patternFill>
    </fill>
    <fill>
      <patternFill patternType="solid">
        <fgColor theme="8" tint="0.59996337778862885"/>
        <bgColor indexed="40"/>
      </patternFill>
    </fill>
    <fill>
      <patternFill patternType="solid">
        <fgColor theme="8" tint="0.59996337778862885"/>
        <bgColor indexed="50"/>
      </patternFill>
    </fill>
    <fill>
      <patternFill patternType="solid">
        <fgColor theme="0"/>
        <bgColor indexed="40"/>
      </patternFill>
    </fill>
    <fill>
      <patternFill patternType="solid">
        <fgColor theme="8" tint="0.59999389629810485"/>
        <bgColor indexed="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34"/>
      </patternFill>
    </fill>
    <fill>
      <patternFill patternType="solid">
        <fgColor rgb="FF00B0F0"/>
        <bgColor indexed="51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6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4" borderId="5" applyNumberFormat="0" applyAlignment="0" applyProtection="0"/>
    <xf numFmtId="0" fontId="1" fillId="4" borderId="5" applyNumberFormat="0" applyAlignment="0" applyProtection="0"/>
    <xf numFmtId="0" fontId="1" fillId="4" borderId="5" applyNumberFormat="0" applyAlignment="0" applyProtection="0"/>
    <xf numFmtId="0" fontId="1" fillId="4" borderId="5" applyNumberFormat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6" fillId="2" borderId="8" applyNumberFormat="0" applyAlignment="0" applyProtection="0"/>
    <xf numFmtId="0" fontId="16" fillId="2" borderId="8" applyNumberFormat="0" applyAlignment="0" applyProtection="0"/>
    <xf numFmtId="0" fontId="16" fillId="2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</cellStyleXfs>
  <cellXfs count="218">
    <xf numFmtId="0" fontId="0" fillId="0" borderId="0" xfId="0"/>
    <xf numFmtId="0" fontId="19" fillId="0" borderId="0" xfId="0" applyFont="1"/>
    <xf numFmtId="0" fontId="20" fillId="19" borderId="13" xfId="1" applyFont="1" applyFill="1" applyBorder="1" applyAlignment="1">
      <alignment horizontal="left" vertical="center"/>
    </xf>
    <xf numFmtId="0" fontId="21" fillId="19" borderId="14" xfId="1" applyFont="1" applyFill="1" applyBorder="1" applyAlignment="1">
      <alignment horizontal="left" vertical="center"/>
    </xf>
    <xf numFmtId="0" fontId="21" fillId="0" borderId="0" xfId="1" applyFont="1"/>
    <xf numFmtId="0" fontId="20" fillId="0" borderId="0" xfId="1" applyFont="1"/>
    <xf numFmtId="0" fontId="22" fillId="0" borderId="0" xfId="0" applyFont="1"/>
    <xf numFmtId="14" fontId="20" fillId="18" borderId="27" xfId="1" applyNumberFormat="1" applyFont="1" applyFill="1" applyBorder="1" applyAlignment="1">
      <alignment horizontal="left"/>
    </xf>
    <xf numFmtId="14" fontId="20" fillId="18" borderId="11" xfId="1" applyNumberFormat="1" applyFont="1" applyFill="1" applyBorder="1" applyAlignment="1">
      <alignment horizontal="center"/>
    </xf>
    <xf numFmtId="0" fontId="20" fillId="2" borderId="17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left" wrapText="1"/>
    </xf>
    <xf numFmtId="3" fontId="20" fillId="0" borderId="17" xfId="1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left" wrapText="1"/>
    </xf>
    <xf numFmtId="0" fontId="20" fillId="2" borderId="10" xfId="1" applyFont="1" applyFill="1" applyBorder="1" applyAlignment="1">
      <alignment horizontal="left"/>
    </xf>
    <xf numFmtId="0" fontId="21" fillId="2" borderId="17" xfId="1" applyFont="1" applyFill="1" applyBorder="1" applyAlignment="1">
      <alignment horizontal="right"/>
    </xf>
    <xf numFmtId="0" fontId="21" fillId="2" borderId="10" xfId="1" applyFont="1" applyFill="1" applyBorder="1" applyAlignment="1">
      <alignment horizontal="left"/>
    </xf>
    <xf numFmtId="0" fontId="20" fillId="18" borderId="17" xfId="1" applyFont="1" applyFill="1" applyBorder="1" applyAlignment="1">
      <alignment horizontal="center"/>
    </xf>
    <xf numFmtId="0" fontId="20" fillId="18" borderId="10" xfId="1" applyFont="1" applyFill="1" applyBorder="1" applyAlignment="1">
      <alignment horizontal="center"/>
    </xf>
    <xf numFmtId="0" fontId="21" fillId="0" borderId="17" xfId="1" applyFont="1" applyBorder="1"/>
    <xf numFmtId="0" fontId="21" fillId="0" borderId="10" xfId="1" applyFont="1" applyBorder="1"/>
    <xf numFmtId="14" fontId="20" fillId="18" borderId="17" xfId="1" applyNumberFormat="1" applyFont="1" applyFill="1" applyBorder="1"/>
    <xf numFmtId="14" fontId="20" fillId="18" borderId="10" xfId="1" applyNumberFormat="1" applyFont="1" applyFill="1" applyBorder="1" applyAlignment="1">
      <alignment horizontal="center"/>
    </xf>
    <xf numFmtId="1" fontId="21" fillId="0" borderId="17" xfId="1" applyNumberFormat="1" applyFont="1" applyFill="1" applyBorder="1"/>
    <xf numFmtId="0" fontId="21" fillId="0" borderId="10" xfId="1" applyFont="1" applyFill="1" applyBorder="1"/>
    <xf numFmtId="0" fontId="20" fillId="18" borderId="17" xfId="1" applyFont="1" applyFill="1" applyBorder="1"/>
    <xf numFmtId="0" fontId="21" fillId="25" borderId="17" xfId="1" applyFont="1" applyFill="1" applyBorder="1"/>
    <xf numFmtId="0" fontId="21" fillId="25" borderId="10" xfId="1" applyFont="1" applyFill="1" applyBorder="1"/>
    <xf numFmtId="0" fontId="20" fillId="0" borderId="17" xfId="1" applyFont="1" applyBorder="1"/>
    <xf numFmtId="0" fontId="20" fillId="0" borderId="10" xfId="1" applyFont="1" applyBorder="1"/>
    <xf numFmtId="0" fontId="20" fillId="25" borderId="17" xfId="1" applyFont="1" applyFill="1" applyBorder="1"/>
    <xf numFmtId="0" fontId="20" fillId="25" borderId="10" xfId="1" applyFont="1" applyFill="1" applyBorder="1"/>
    <xf numFmtId="0" fontId="21" fillId="20" borderId="17" xfId="1" applyFont="1" applyFill="1" applyBorder="1"/>
    <xf numFmtId="0" fontId="21" fillId="20" borderId="10" xfId="1" applyFont="1" applyFill="1" applyBorder="1"/>
    <xf numFmtId="0" fontId="20" fillId="18" borderId="10" xfId="1" applyFont="1" applyFill="1" applyBorder="1"/>
    <xf numFmtId="0" fontId="21" fillId="0" borderId="17" xfId="1" applyFont="1" applyFill="1" applyBorder="1"/>
    <xf numFmtId="0" fontId="21" fillId="26" borderId="17" xfId="1" applyFont="1" applyFill="1" applyBorder="1"/>
    <xf numFmtId="0" fontId="21" fillId="26" borderId="10" xfId="1" applyFont="1" applyFill="1" applyBorder="1"/>
    <xf numFmtId="0" fontId="20" fillId="27" borderId="24" xfId="1" applyFont="1" applyFill="1" applyBorder="1" applyAlignment="1">
      <alignment horizontal="left"/>
    </xf>
    <xf numFmtId="0" fontId="20" fillId="27" borderId="16" xfId="1" applyFont="1" applyFill="1" applyBorder="1"/>
    <xf numFmtId="0" fontId="21" fillId="0" borderId="25" xfId="1" applyFont="1" applyBorder="1" applyAlignment="1">
      <alignment horizontal="left"/>
    </xf>
    <xf numFmtId="0" fontId="20" fillId="28" borderId="26" xfId="1" applyFont="1" applyFill="1" applyBorder="1"/>
    <xf numFmtId="0" fontId="20" fillId="28" borderId="19" xfId="1" applyFont="1" applyFill="1" applyBorder="1"/>
    <xf numFmtId="0" fontId="21" fillId="20" borderId="0" xfId="1" applyFont="1" applyFill="1"/>
    <xf numFmtId="1" fontId="21" fillId="0" borderId="0" xfId="1" applyNumberFormat="1" applyFont="1"/>
    <xf numFmtId="1" fontId="20" fillId="18" borderId="11" xfId="1" applyNumberFormat="1" applyFont="1" applyFill="1" applyBorder="1" applyAlignment="1">
      <alignment horizontal="right"/>
    </xf>
    <xf numFmtId="1" fontId="21" fillId="20" borderId="10" xfId="1" applyNumberFormat="1" applyFont="1" applyFill="1" applyBorder="1"/>
    <xf numFmtId="1" fontId="20" fillId="18" borderId="10" xfId="1" applyNumberFormat="1" applyFont="1" applyFill="1" applyBorder="1"/>
    <xf numFmtId="1" fontId="21" fillId="0" borderId="10" xfId="1" applyNumberFormat="1" applyFont="1" applyBorder="1"/>
    <xf numFmtId="1" fontId="21" fillId="0" borderId="10" xfId="1" applyNumberFormat="1" applyFont="1" applyFill="1" applyBorder="1"/>
    <xf numFmtId="1" fontId="21" fillId="25" borderId="10" xfId="1" applyNumberFormat="1" applyFont="1" applyFill="1" applyBorder="1"/>
    <xf numFmtId="1" fontId="21" fillId="26" borderId="17" xfId="1" applyNumberFormat="1" applyFont="1" applyFill="1" applyBorder="1"/>
    <xf numFmtId="1" fontId="21" fillId="24" borderId="10" xfId="1" applyNumberFormat="1" applyFont="1" applyFill="1" applyBorder="1"/>
    <xf numFmtId="1" fontId="21" fillId="23" borderId="10" xfId="1" applyNumberFormat="1" applyFont="1" applyFill="1" applyBorder="1"/>
    <xf numFmtId="1" fontId="22" fillId="0" borderId="0" xfId="0" applyNumberFormat="1" applyFont="1"/>
    <xf numFmtId="1" fontId="20" fillId="27" borderId="16" xfId="1" applyNumberFormat="1" applyFont="1" applyFill="1" applyBorder="1"/>
    <xf numFmtId="1" fontId="22" fillId="0" borderId="10" xfId="0" applyNumberFormat="1" applyFont="1" applyBorder="1"/>
    <xf numFmtId="1" fontId="21" fillId="20" borderId="16" xfId="1" applyNumberFormat="1" applyFont="1" applyFill="1" applyBorder="1"/>
    <xf numFmtId="1" fontId="20" fillId="30" borderId="12" xfId="1" applyNumberFormat="1" applyFont="1" applyFill="1" applyBorder="1"/>
    <xf numFmtId="1" fontId="24" fillId="32" borderId="22" xfId="1" applyNumberFormat="1" applyFont="1" applyFill="1" applyBorder="1"/>
    <xf numFmtId="0" fontId="25" fillId="0" borderId="0" xfId="0" applyFont="1" applyAlignment="1">
      <alignment horizontal="center"/>
    </xf>
    <xf numFmtId="0" fontId="20" fillId="18" borderId="20" xfId="1" applyFont="1" applyFill="1" applyBorder="1"/>
    <xf numFmtId="0" fontId="20" fillId="19" borderId="21" xfId="1" applyFont="1" applyFill="1" applyBorder="1"/>
    <xf numFmtId="0" fontId="20" fillId="19" borderId="22" xfId="1" applyFont="1" applyFill="1" applyBorder="1"/>
    <xf numFmtId="1" fontId="20" fillId="19" borderId="23" xfId="1" applyNumberFormat="1" applyFont="1" applyFill="1" applyBorder="1"/>
    <xf numFmtId="0" fontId="22" fillId="0" borderId="10" xfId="0" applyFont="1" applyBorder="1"/>
    <xf numFmtId="1" fontId="20" fillId="18" borderId="30" xfId="1" applyNumberFormat="1" applyFont="1" applyFill="1" applyBorder="1" applyAlignment="1">
      <alignment horizontal="right"/>
    </xf>
    <xf numFmtId="1" fontId="21" fillId="20" borderId="31" xfId="1" applyNumberFormat="1" applyFont="1" applyFill="1" applyBorder="1"/>
    <xf numFmtId="1" fontId="20" fillId="18" borderId="31" xfId="1" applyNumberFormat="1" applyFont="1" applyFill="1" applyBorder="1"/>
    <xf numFmtId="1" fontId="21" fillId="0" borderId="31" xfId="1" applyNumberFormat="1" applyFont="1" applyBorder="1"/>
    <xf numFmtId="1" fontId="20" fillId="22" borderId="31" xfId="1" applyNumberFormat="1" applyFont="1" applyFill="1" applyBorder="1"/>
    <xf numFmtId="1" fontId="21" fillId="0" borderId="31" xfId="1" applyNumberFormat="1" applyFont="1" applyFill="1" applyBorder="1"/>
    <xf numFmtId="1" fontId="21" fillId="25" borderId="31" xfId="1" applyNumberFormat="1" applyFont="1" applyFill="1" applyBorder="1"/>
    <xf numFmtId="1" fontId="20" fillId="21" borderId="31" xfId="1" applyNumberFormat="1" applyFont="1" applyFill="1" applyBorder="1"/>
    <xf numFmtId="1" fontId="20" fillId="0" borderId="31" xfId="1" applyNumberFormat="1" applyFont="1" applyBorder="1"/>
    <xf numFmtId="1" fontId="21" fillId="26" borderId="25" xfId="1" applyNumberFormat="1" applyFont="1" applyFill="1" applyBorder="1"/>
    <xf numFmtId="1" fontId="21" fillId="24" borderId="31" xfId="1" applyNumberFormat="1" applyFont="1" applyFill="1" applyBorder="1"/>
    <xf numFmtId="1" fontId="21" fillId="23" borderId="31" xfId="1" applyNumberFormat="1" applyFont="1" applyFill="1" applyBorder="1"/>
    <xf numFmtId="0" fontId="20" fillId="18" borderId="32" xfId="1" applyFont="1" applyFill="1" applyBorder="1"/>
    <xf numFmtId="1" fontId="20" fillId="19" borderId="28" xfId="1" applyNumberFormat="1" applyFont="1" applyFill="1" applyBorder="1"/>
    <xf numFmtId="1" fontId="20" fillId="27" borderId="33" xfId="1" applyNumberFormat="1" applyFont="1" applyFill="1" applyBorder="1"/>
    <xf numFmtId="1" fontId="21" fillId="20" borderId="33" xfId="1" applyNumberFormat="1" applyFont="1" applyFill="1" applyBorder="1"/>
    <xf numFmtId="1" fontId="20" fillId="30" borderId="29" xfId="1" applyNumberFormat="1" applyFont="1" applyFill="1" applyBorder="1"/>
    <xf numFmtId="1" fontId="24" fillId="32" borderId="28" xfId="1" applyNumberFormat="1" applyFont="1" applyFill="1" applyBorder="1"/>
    <xf numFmtId="1" fontId="21" fillId="33" borderId="16" xfId="1" applyNumberFormat="1" applyFont="1" applyFill="1" applyBorder="1"/>
    <xf numFmtId="1" fontId="21" fillId="33" borderId="33" xfId="1" applyNumberFormat="1" applyFont="1" applyFill="1" applyBorder="1"/>
    <xf numFmtId="0" fontId="28" fillId="0" borderId="0" xfId="1" applyFont="1"/>
    <xf numFmtId="0" fontId="29" fillId="0" borderId="0" xfId="0" applyFont="1"/>
    <xf numFmtId="0" fontId="30" fillId="0" borderId="0" xfId="1" applyFont="1"/>
    <xf numFmtId="0" fontId="30" fillId="20" borderId="0" xfId="1" applyFont="1" applyFill="1"/>
    <xf numFmtId="1" fontId="26" fillId="19" borderId="35" xfId="1" applyNumberFormat="1" applyFont="1" applyFill="1" applyBorder="1"/>
    <xf numFmtId="0" fontId="27" fillId="33" borderId="35" xfId="0" applyFont="1" applyFill="1" applyBorder="1"/>
    <xf numFmtId="0" fontId="29" fillId="0" borderId="10" xfId="0" applyFont="1" applyBorder="1"/>
    <xf numFmtId="165" fontId="20" fillId="18" borderId="11" xfId="1" applyNumberFormat="1" applyFont="1" applyFill="1" applyBorder="1" applyAlignment="1">
      <alignment horizontal="right"/>
    </xf>
    <xf numFmtId="0" fontId="20" fillId="18" borderId="10" xfId="1" applyFont="1" applyFill="1" applyBorder="1" applyAlignment="1">
      <alignment horizontal="right"/>
    </xf>
    <xf numFmtId="0" fontId="21" fillId="0" borderId="10" xfId="1" applyFont="1" applyBorder="1" applyAlignment="1">
      <alignment horizontal="right"/>
    </xf>
    <xf numFmtId="165" fontId="20" fillId="18" borderId="10" xfId="1" applyNumberFormat="1" applyFont="1" applyFill="1" applyBorder="1" applyAlignment="1">
      <alignment horizontal="right"/>
    </xf>
    <xf numFmtId="0" fontId="21" fillId="0" borderId="10" xfId="1" applyFont="1" applyFill="1" applyBorder="1" applyAlignment="1">
      <alignment horizontal="right"/>
    </xf>
    <xf numFmtId="0" fontId="21" fillId="25" borderId="10" xfId="1" applyFont="1" applyFill="1" applyBorder="1" applyAlignment="1">
      <alignment horizontal="right"/>
    </xf>
    <xf numFmtId="0" fontId="20" fillId="0" borderId="10" xfId="1" applyFont="1" applyBorder="1" applyAlignment="1">
      <alignment horizontal="right"/>
    </xf>
    <xf numFmtId="0" fontId="20" fillId="25" borderId="10" xfId="1" applyFont="1" applyFill="1" applyBorder="1" applyAlignment="1">
      <alignment horizontal="right"/>
    </xf>
    <xf numFmtId="0" fontId="21" fillId="20" borderId="10" xfId="1" applyFont="1" applyFill="1" applyBorder="1" applyAlignment="1">
      <alignment horizontal="right"/>
    </xf>
    <xf numFmtId="0" fontId="21" fillId="26" borderId="17" xfId="1" applyFont="1" applyFill="1" applyBorder="1" applyAlignment="1">
      <alignment horizontal="right"/>
    </xf>
    <xf numFmtId="0" fontId="21" fillId="26" borderId="10" xfId="1" applyFont="1" applyFill="1" applyBorder="1" applyAlignment="1">
      <alignment horizontal="right"/>
    </xf>
    <xf numFmtId="0" fontId="20" fillId="18" borderId="20" xfId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0" fillId="27" borderId="16" xfId="1" applyFont="1" applyFill="1" applyBorder="1" applyAlignment="1">
      <alignment horizontal="right"/>
    </xf>
    <xf numFmtId="0" fontId="20" fillId="28" borderId="19" xfId="1" applyFont="1" applyFill="1" applyBorder="1" applyAlignment="1">
      <alignment horizontal="right"/>
    </xf>
    <xf numFmtId="0" fontId="21" fillId="28" borderId="10" xfId="1" applyFont="1" applyFill="1" applyBorder="1" applyAlignment="1">
      <alignment horizontal="right"/>
    </xf>
    <xf numFmtId="0" fontId="21" fillId="0" borderId="0" xfId="1" applyFont="1" applyAlignment="1">
      <alignment horizontal="right"/>
    </xf>
    <xf numFmtId="0" fontId="21" fillId="31" borderId="16" xfId="1" applyFont="1" applyFill="1" applyBorder="1" applyAlignment="1">
      <alignment horizontal="right"/>
    </xf>
    <xf numFmtId="0" fontId="21" fillId="31" borderId="10" xfId="1" applyFont="1" applyFill="1" applyBorder="1" applyAlignment="1">
      <alignment horizontal="right"/>
    </xf>
    <xf numFmtId="0" fontId="21" fillId="30" borderId="12" xfId="1" applyFont="1" applyFill="1" applyBorder="1" applyAlignment="1">
      <alignment horizontal="right"/>
    </xf>
    <xf numFmtId="0" fontId="21" fillId="20" borderId="10" xfId="1" applyFont="1" applyFill="1" applyBorder="1" applyAlignment="1">
      <alignment horizontal="center"/>
    </xf>
    <xf numFmtId="0" fontId="21" fillId="30" borderId="12" xfId="1" applyFont="1" applyFill="1" applyBorder="1" applyAlignment="1">
      <alignment horizontal="center"/>
    </xf>
    <xf numFmtId="0" fontId="21" fillId="31" borderId="16" xfId="1" applyFont="1" applyFill="1" applyBorder="1" applyAlignment="1">
      <alignment horizontal="center"/>
    </xf>
    <xf numFmtId="0" fontId="21" fillId="31" borderId="10" xfId="1" applyFont="1" applyFill="1" applyBorder="1" applyAlignment="1">
      <alignment horizontal="center"/>
    </xf>
    <xf numFmtId="165" fontId="20" fillId="19" borderId="28" xfId="1" applyNumberFormat="1" applyFont="1" applyFill="1" applyBorder="1" applyAlignment="1">
      <alignment horizontal="right"/>
    </xf>
    <xf numFmtId="165" fontId="21" fillId="19" borderId="16" xfId="1" applyNumberFormat="1" applyFont="1" applyFill="1" applyBorder="1" applyAlignment="1">
      <alignment horizontal="right"/>
    </xf>
    <xf numFmtId="0" fontId="32" fillId="20" borderId="36" xfId="1" applyFont="1" applyFill="1" applyBorder="1" applyAlignment="1">
      <alignment horizontal="left"/>
    </xf>
    <xf numFmtId="0" fontId="32" fillId="20" borderId="11" xfId="1" applyFont="1" applyFill="1" applyBorder="1"/>
    <xf numFmtId="0" fontId="32" fillId="20" borderId="11" xfId="1" applyFont="1" applyFill="1" applyBorder="1" applyAlignment="1">
      <alignment horizontal="right"/>
    </xf>
    <xf numFmtId="1" fontId="32" fillId="20" borderId="11" xfId="1" applyNumberFormat="1" applyFont="1" applyFill="1" applyBorder="1"/>
    <xf numFmtId="1" fontId="32" fillId="20" borderId="30" xfId="1" applyNumberFormat="1" applyFont="1" applyFill="1" applyBorder="1"/>
    <xf numFmtId="1" fontId="21" fillId="0" borderId="0" xfId="1" applyNumberFormat="1" applyFont="1" applyBorder="1"/>
    <xf numFmtId="0" fontId="22" fillId="0" borderId="31" xfId="0" applyFont="1" applyBorder="1"/>
    <xf numFmtId="0" fontId="32" fillId="20" borderId="10" xfId="1" applyFont="1" applyFill="1" applyBorder="1" applyAlignment="1">
      <alignment horizontal="right"/>
    </xf>
    <xf numFmtId="165" fontId="23" fillId="32" borderId="22" xfId="1" applyNumberFormat="1" applyFont="1" applyFill="1" applyBorder="1" applyAlignment="1">
      <alignment horizontal="right"/>
    </xf>
    <xf numFmtId="1" fontId="21" fillId="27" borderId="10" xfId="1" applyNumberFormat="1" applyFont="1" applyFill="1" applyBorder="1"/>
    <xf numFmtId="1" fontId="21" fillId="27" borderId="31" xfId="1" applyNumberFormat="1" applyFont="1" applyFill="1" applyBorder="1"/>
    <xf numFmtId="0" fontId="22" fillId="35" borderId="10" xfId="0" applyFont="1" applyFill="1" applyBorder="1"/>
    <xf numFmtId="0" fontId="20" fillId="21" borderId="17" xfId="1" applyFont="1" applyFill="1" applyBorder="1"/>
    <xf numFmtId="0" fontId="20" fillId="21" borderId="10" xfId="1" applyFont="1" applyFill="1" applyBorder="1"/>
    <xf numFmtId="0" fontId="20" fillId="21" borderId="10" xfId="1" applyFont="1" applyFill="1" applyBorder="1" applyAlignment="1">
      <alignment horizontal="right"/>
    </xf>
    <xf numFmtId="1" fontId="20" fillId="21" borderId="10" xfId="1" applyNumberFormat="1" applyFont="1" applyFill="1" applyBorder="1"/>
    <xf numFmtId="0" fontId="22" fillId="20" borderId="10" xfId="0" applyFont="1" applyFill="1" applyBorder="1"/>
    <xf numFmtId="0" fontId="26" fillId="19" borderId="35" xfId="1" applyFont="1" applyFill="1" applyBorder="1" applyAlignment="1">
      <alignment horizontal="right" vertical="center"/>
    </xf>
    <xf numFmtId="166" fontId="20" fillId="18" borderId="11" xfId="1" applyNumberFormat="1" applyFont="1" applyFill="1" applyBorder="1" applyAlignment="1">
      <alignment horizontal="right"/>
    </xf>
    <xf numFmtId="166" fontId="20" fillId="18" borderId="10" xfId="1" applyNumberFormat="1" applyFont="1" applyFill="1" applyBorder="1" applyAlignment="1">
      <alignment horizontal="right"/>
    </xf>
    <xf numFmtId="0" fontId="32" fillId="2" borderId="10" xfId="1" applyFont="1" applyFill="1" applyBorder="1" applyAlignment="1">
      <alignment horizontal="right" wrapText="1"/>
    </xf>
    <xf numFmtId="1" fontId="32" fillId="20" borderId="10" xfId="1" applyNumberFormat="1" applyFont="1" applyFill="1" applyBorder="1"/>
    <xf numFmtId="1" fontId="32" fillId="20" borderId="31" xfId="1" applyNumberFormat="1" applyFont="1" applyFill="1" applyBorder="1"/>
    <xf numFmtId="0" fontId="32" fillId="0" borderId="10" xfId="1" applyFont="1" applyFill="1" applyBorder="1" applyAlignment="1">
      <alignment horizontal="right" wrapText="1"/>
    </xf>
    <xf numFmtId="0" fontId="32" fillId="2" borderId="10" xfId="1" applyFont="1" applyFill="1" applyBorder="1" applyAlignment="1">
      <alignment horizontal="right"/>
    </xf>
    <xf numFmtId="166" fontId="20" fillId="19" borderId="28" xfId="1" applyNumberFormat="1" applyFont="1" applyFill="1" applyBorder="1" applyAlignment="1">
      <alignment horizontal="right"/>
    </xf>
    <xf numFmtId="166" fontId="21" fillId="34" borderId="16" xfId="1" applyNumberFormat="1" applyFont="1" applyFill="1" applyBorder="1" applyAlignment="1">
      <alignment horizontal="right"/>
    </xf>
    <xf numFmtId="166" fontId="23" fillId="32" borderId="22" xfId="1" applyNumberFormat="1" applyFont="1" applyFill="1" applyBorder="1" applyAlignment="1">
      <alignment horizontal="center"/>
    </xf>
    <xf numFmtId="0" fontId="33" fillId="37" borderId="10" xfId="0" applyFont="1" applyFill="1" applyBorder="1"/>
    <xf numFmtId="1" fontId="33" fillId="37" borderId="10" xfId="0" applyNumberFormat="1" applyFont="1" applyFill="1" applyBorder="1"/>
    <xf numFmtId="1" fontId="33" fillId="37" borderId="11" xfId="0" applyNumberFormat="1" applyFont="1" applyFill="1" applyBorder="1"/>
    <xf numFmtId="0" fontId="31" fillId="0" borderId="0" xfId="0" applyFont="1"/>
    <xf numFmtId="164" fontId="20" fillId="18" borderId="17" xfId="1" applyNumberFormat="1" applyFont="1" applyFill="1" applyBorder="1" applyAlignment="1">
      <alignment horizontal="left"/>
    </xf>
    <xf numFmtId="0" fontId="21" fillId="2" borderId="10" xfId="1" applyFont="1" applyFill="1" applyBorder="1" applyAlignment="1">
      <alignment horizontal="right" wrapText="1"/>
    </xf>
    <xf numFmtId="0" fontId="21" fillId="0" borderId="10" xfId="1" applyFont="1" applyFill="1" applyBorder="1" applyAlignment="1">
      <alignment horizontal="right" wrapText="1"/>
    </xf>
    <xf numFmtId="0" fontId="21" fillId="2" borderId="10" xfId="1" applyFont="1" applyFill="1" applyBorder="1" applyAlignment="1">
      <alignment horizontal="right"/>
    </xf>
    <xf numFmtId="0" fontId="21" fillId="20" borderId="11" xfId="1" applyFont="1" applyFill="1" applyBorder="1"/>
    <xf numFmtId="0" fontId="20" fillId="20" borderId="11" xfId="1" applyFont="1" applyFill="1" applyBorder="1" applyAlignment="1">
      <alignment horizontal="right"/>
    </xf>
    <xf numFmtId="1" fontId="20" fillId="20" borderId="11" xfId="1" applyNumberFormat="1" applyFont="1" applyFill="1" applyBorder="1"/>
    <xf numFmtId="1" fontId="20" fillId="20" borderId="30" xfId="1" applyNumberFormat="1" applyFont="1" applyFill="1" applyBorder="1"/>
    <xf numFmtId="0" fontId="20" fillId="31" borderId="0" xfId="1" applyFont="1" applyFill="1" applyBorder="1"/>
    <xf numFmtId="0" fontId="20" fillId="31" borderId="0" xfId="1" applyFont="1" applyFill="1" applyBorder="1" applyAlignment="1">
      <alignment horizontal="right"/>
    </xf>
    <xf numFmtId="1" fontId="20" fillId="31" borderId="0" xfId="1" applyNumberFormat="1" applyFont="1" applyFill="1" applyBorder="1"/>
    <xf numFmtId="1" fontId="21" fillId="20" borderId="0" xfId="1" applyNumberFormat="1" applyFont="1" applyFill="1" applyBorder="1"/>
    <xf numFmtId="1" fontId="20" fillId="28" borderId="10" xfId="1" applyNumberFormat="1" applyFont="1" applyFill="1" applyBorder="1"/>
    <xf numFmtId="0" fontId="25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20" fillId="38" borderId="10" xfId="1" applyFont="1" applyFill="1" applyBorder="1"/>
    <xf numFmtId="165" fontId="23" fillId="32" borderId="22" xfId="1" applyNumberFormat="1" applyFont="1" applyFill="1" applyBorder="1" applyAlignment="1">
      <alignment horizontal="center"/>
    </xf>
    <xf numFmtId="1" fontId="32" fillId="0" borderId="31" xfId="1" applyNumberFormat="1" applyFont="1" applyBorder="1"/>
    <xf numFmtId="1" fontId="32" fillId="0" borderId="31" xfId="1" applyNumberFormat="1" applyFont="1" applyFill="1" applyBorder="1"/>
    <xf numFmtId="1" fontId="32" fillId="25" borderId="31" xfId="1" applyNumberFormat="1" applyFont="1" applyFill="1" applyBorder="1"/>
    <xf numFmtId="0" fontId="34" fillId="0" borderId="0" xfId="0" applyFont="1"/>
    <xf numFmtId="1" fontId="32" fillId="20" borderId="0" xfId="1" applyNumberFormat="1" applyFont="1" applyFill="1" applyBorder="1"/>
    <xf numFmtId="1" fontId="32" fillId="39" borderId="10" xfId="1" applyNumberFormat="1" applyFont="1" applyFill="1" applyBorder="1"/>
    <xf numFmtId="1" fontId="32" fillId="0" borderId="10" xfId="1" applyNumberFormat="1" applyFont="1" applyBorder="1"/>
    <xf numFmtId="1" fontId="32" fillId="0" borderId="0" xfId="1" applyNumberFormat="1" applyFont="1" applyBorder="1"/>
    <xf numFmtId="0" fontId="35" fillId="0" borderId="10" xfId="0" applyFont="1" applyBorder="1"/>
    <xf numFmtId="0" fontId="35" fillId="20" borderId="10" xfId="0" applyFont="1" applyFill="1" applyBorder="1"/>
    <xf numFmtId="0" fontId="35" fillId="35" borderId="10" xfId="0" applyFont="1" applyFill="1" applyBorder="1"/>
    <xf numFmtId="0" fontId="35" fillId="0" borderId="0" xfId="0" applyFont="1"/>
    <xf numFmtId="0" fontId="35" fillId="0" borderId="31" xfId="0" applyFont="1" applyBorder="1"/>
    <xf numFmtId="0" fontId="21" fillId="0" borderId="10" xfId="0" applyFont="1" applyBorder="1"/>
    <xf numFmtId="1" fontId="35" fillId="33" borderId="10" xfId="0" applyNumberFormat="1" applyFont="1" applyFill="1" applyBorder="1"/>
    <xf numFmtId="0" fontId="33" fillId="27" borderId="10" xfId="0" applyFont="1" applyFill="1" applyBorder="1"/>
    <xf numFmtId="1" fontId="31" fillId="33" borderId="10" xfId="0" applyNumberFormat="1" applyFont="1" applyFill="1" applyBorder="1"/>
    <xf numFmtId="1" fontId="33" fillId="33" borderId="10" xfId="0" applyNumberFormat="1" applyFont="1" applyFill="1" applyBorder="1"/>
    <xf numFmtId="1" fontId="22" fillId="33" borderId="10" xfId="0" applyNumberFormat="1" applyFont="1" applyFill="1" applyBorder="1"/>
    <xf numFmtId="1" fontId="22" fillId="27" borderId="10" xfId="0" applyNumberFormat="1" applyFont="1" applyFill="1" applyBorder="1"/>
    <xf numFmtId="1" fontId="35" fillId="27" borderId="10" xfId="0" applyNumberFormat="1" applyFont="1" applyFill="1" applyBorder="1"/>
    <xf numFmtId="1" fontId="35" fillId="0" borderId="10" xfId="0" applyNumberFormat="1" applyFont="1" applyBorder="1"/>
    <xf numFmtId="1" fontId="33" fillId="0" borderId="10" xfId="0" applyNumberFormat="1" applyFont="1" applyBorder="1"/>
    <xf numFmtId="1" fontId="36" fillId="27" borderId="10" xfId="1" applyNumberFormat="1" applyFont="1" applyFill="1" applyBorder="1"/>
    <xf numFmtId="0" fontId="32" fillId="38" borderId="10" xfId="1" applyFont="1" applyFill="1" applyBorder="1" applyAlignment="1">
      <alignment horizontal="right"/>
    </xf>
    <xf numFmtId="1" fontId="32" fillId="38" borderId="10" xfId="1" applyNumberFormat="1" applyFont="1" applyFill="1" applyBorder="1"/>
    <xf numFmtId="1" fontId="22" fillId="0" borderId="10" xfId="0" applyNumberFormat="1" applyFont="1" applyBorder="1" applyAlignment="1">
      <alignment horizontal="center"/>
    </xf>
    <xf numFmtId="0" fontId="21" fillId="20" borderId="17" xfId="1" applyFont="1" applyFill="1" applyBorder="1" applyAlignment="1">
      <alignment horizontal="center"/>
    </xf>
    <xf numFmtId="0" fontId="21" fillId="20" borderId="10" xfId="1" applyFont="1" applyFill="1" applyBorder="1" applyAlignment="1">
      <alignment horizontal="center"/>
    </xf>
    <xf numFmtId="0" fontId="21" fillId="30" borderId="20" xfId="1" applyFont="1" applyFill="1" applyBorder="1" applyAlignment="1">
      <alignment horizontal="center"/>
    </xf>
    <xf numFmtId="0" fontId="21" fillId="30" borderId="12" xfId="1" applyFont="1" applyFill="1" applyBorder="1" applyAlignment="1">
      <alignment horizontal="center"/>
    </xf>
    <xf numFmtId="0" fontId="23" fillId="32" borderId="21" xfId="1" applyFont="1" applyFill="1" applyBorder="1" applyAlignment="1">
      <alignment horizontal="center"/>
    </xf>
    <xf numFmtId="0" fontId="23" fillId="32" borderId="22" xfId="1" applyFont="1" applyFill="1" applyBorder="1" applyAlignment="1">
      <alignment horizontal="center"/>
    </xf>
    <xf numFmtId="0" fontId="21" fillId="19" borderId="15" xfId="1" applyFont="1" applyFill="1" applyBorder="1" applyAlignment="1">
      <alignment horizontal="center"/>
    </xf>
    <xf numFmtId="0" fontId="21" fillId="19" borderId="16" xfId="1" applyFont="1" applyFill="1" applyBorder="1" applyAlignment="1">
      <alignment horizontal="center"/>
    </xf>
    <xf numFmtId="0" fontId="21" fillId="28" borderId="17" xfId="1" applyFont="1" applyFill="1" applyBorder="1" applyAlignment="1">
      <alignment horizontal="center"/>
    </xf>
    <xf numFmtId="0" fontId="21" fillId="28" borderId="10" xfId="1" applyFont="1" applyFill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21" fillId="29" borderId="18" xfId="1" applyFont="1" applyFill="1" applyBorder="1" applyAlignment="1">
      <alignment horizontal="center"/>
    </xf>
    <xf numFmtId="0" fontId="21" fillId="29" borderId="19" xfId="1" applyFont="1" applyFill="1" applyBorder="1" applyAlignment="1">
      <alignment horizontal="center"/>
    </xf>
    <xf numFmtId="0" fontId="21" fillId="31" borderId="15" xfId="1" applyFont="1" applyFill="1" applyBorder="1" applyAlignment="1">
      <alignment horizontal="center"/>
    </xf>
    <xf numFmtId="0" fontId="21" fillId="31" borderId="16" xfId="1" applyFont="1" applyFill="1" applyBorder="1" applyAlignment="1">
      <alignment horizontal="center"/>
    </xf>
    <xf numFmtId="0" fontId="21" fillId="31" borderId="17" xfId="1" applyFont="1" applyFill="1" applyBorder="1" applyAlignment="1">
      <alignment horizontal="center"/>
    </xf>
    <xf numFmtId="0" fontId="21" fillId="31" borderId="10" xfId="1" applyFont="1" applyFill="1" applyBorder="1" applyAlignment="1">
      <alignment horizontal="center"/>
    </xf>
    <xf numFmtId="165" fontId="37" fillId="29" borderId="19" xfId="1" applyNumberFormat="1" applyFont="1" applyFill="1" applyBorder="1" applyAlignment="1">
      <alignment horizontal="right"/>
    </xf>
    <xf numFmtId="166" fontId="37" fillId="29" borderId="19" xfId="1" applyNumberFormat="1" applyFont="1" applyFill="1" applyBorder="1" applyAlignment="1">
      <alignment horizontal="right"/>
    </xf>
    <xf numFmtId="1" fontId="38" fillId="29" borderId="19" xfId="1" applyNumberFormat="1" applyFont="1" applyFill="1" applyBorder="1"/>
    <xf numFmtId="1" fontId="38" fillId="29" borderId="34" xfId="1" applyNumberFormat="1" applyFont="1" applyFill="1" applyBorder="1"/>
    <xf numFmtId="1" fontId="39" fillId="36" borderId="10" xfId="0" applyNumberFormat="1" applyFont="1" applyFill="1" applyBorder="1"/>
    <xf numFmtId="0" fontId="21" fillId="19" borderId="16" xfId="1" applyNumberFormat="1" applyFont="1" applyFill="1" applyBorder="1" applyAlignment="1">
      <alignment horizontal="right"/>
    </xf>
  </cellXfs>
  <cellStyles count="166">
    <cellStyle name="20 % - zvýraznenie1 1" xfId="2" xr:uid="{00000000-0005-0000-0000-000000000000}"/>
    <cellStyle name="20 % - zvýraznenie1 2" xfId="3" xr:uid="{00000000-0005-0000-0000-000001000000}"/>
    <cellStyle name="20 % - zvýraznenie1 3" xfId="4" xr:uid="{00000000-0005-0000-0000-000002000000}"/>
    <cellStyle name="20 % - zvýraznenie1 4" xfId="5" xr:uid="{00000000-0005-0000-0000-000003000000}"/>
    <cellStyle name="20 % - zvýraznenie2 1" xfId="6" xr:uid="{00000000-0005-0000-0000-000004000000}"/>
    <cellStyle name="20 % - zvýraznenie2 2" xfId="7" xr:uid="{00000000-0005-0000-0000-000005000000}"/>
    <cellStyle name="20 % - zvýraznenie2 3" xfId="8" xr:uid="{00000000-0005-0000-0000-000006000000}"/>
    <cellStyle name="20 % - zvýraznenie2 4" xfId="9" xr:uid="{00000000-0005-0000-0000-000007000000}"/>
    <cellStyle name="20 % - zvýraznenie3 1" xfId="10" xr:uid="{00000000-0005-0000-0000-000008000000}"/>
    <cellStyle name="20 % - zvýraznenie3 2" xfId="11" xr:uid="{00000000-0005-0000-0000-000009000000}"/>
    <cellStyle name="20 % - zvýraznenie3 3" xfId="12" xr:uid="{00000000-0005-0000-0000-00000A000000}"/>
    <cellStyle name="20 % - zvýraznenie3 4" xfId="13" xr:uid="{00000000-0005-0000-0000-00000B000000}"/>
    <cellStyle name="20 % - zvýraznenie4 1" xfId="14" xr:uid="{00000000-0005-0000-0000-00000C000000}"/>
    <cellStyle name="20 % - zvýraznenie4 2" xfId="15" xr:uid="{00000000-0005-0000-0000-00000D000000}"/>
    <cellStyle name="20 % - zvýraznenie4 3" xfId="16" xr:uid="{00000000-0005-0000-0000-00000E000000}"/>
    <cellStyle name="20 % - zvýraznenie4 4" xfId="17" xr:uid="{00000000-0005-0000-0000-00000F000000}"/>
    <cellStyle name="20 % - zvýraznenie5 1" xfId="18" xr:uid="{00000000-0005-0000-0000-000010000000}"/>
    <cellStyle name="20 % - zvýraznenie5 2" xfId="19" xr:uid="{00000000-0005-0000-0000-000011000000}"/>
    <cellStyle name="20 % - zvýraznenie5 3" xfId="20" xr:uid="{00000000-0005-0000-0000-000012000000}"/>
    <cellStyle name="20 % - zvýraznenie5 4" xfId="21" xr:uid="{00000000-0005-0000-0000-000013000000}"/>
    <cellStyle name="20 % - zvýraznenie6 1" xfId="22" xr:uid="{00000000-0005-0000-0000-000014000000}"/>
    <cellStyle name="20 % - zvýraznenie6 2" xfId="23" xr:uid="{00000000-0005-0000-0000-000015000000}"/>
    <cellStyle name="20 % - zvýraznenie6 3" xfId="24" xr:uid="{00000000-0005-0000-0000-000016000000}"/>
    <cellStyle name="20 % - zvýraznenie6 4" xfId="25" xr:uid="{00000000-0005-0000-0000-000017000000}"/>
    <cellStyle name="40 % - zvýraznenie1 1" xfId="26" xr:uid="{00000000-0005-0000-0000-000018000000}"/>
    <cellStyle name="40 % - zvýraznenie1 2" xfId="27" xr:uid="{00000000-0005-0000-0000-000019000000}"/>
    <cellStyle name="40 % - zvýraznenie1 3" xfId="28" xr:uid="{00000000-0005-0000-0000-00001A000000}"/>
    <cellStyle name="40 % - zvýraznenie1 4" xfId="29" xr:uid="{00000000-0005-0000-0000-00001B000000}"/>
    <cellStyle name="40 % - zvýraznenie2 1" xfId="30" xr:uid="{00000000-0005-0000-0000-00001C000000}"/>
    <cellStyle name="40 % - zvýraznenie2 2" xfId="31" xr:uid="{00000000-0005-0000-0000-00001D000000}"/>
    <cellStyle name="40 % - zvýraznenie2 3" xfId="32" xr:uid="{00000000-0005-0000-0000-00001E000000}"/>
    <cellStyle name="40 % - zvýraznenie2 4" xfId="33" xr:uid="{00000000-0005-0000-0000-00001F000000}"/>
    <cellStyle name="40 % - zvýraznenie3 1" xfId="34" xr:uid="{00000000-0005-0000-0000-000020000000}"/>
    <cellStyle name="40 % - zvýraznenie3 2" xfId="35" xr:uid="{00000000-0005-0000-0000-000021000000}"/>
    <cellStyle name="40 % - zvýraznenie3 3" xfId="36" xr:uid="{00000000-0005-0000-0000-000022000000}"/>
    <cellStyle name="40 % - zvýraznenie3 4" xfId="37" xr:uid="{00000000-0005-0000-0000-000023000000}"/>
    <cellStyle name="40 % - zvýraznenie4 1" xfId="38" xr:uid="{00000000-0005-0000-0000-000024000000}"/>
    <cellStyle name="40 % - zvýraznenie4 2" xfId="39" xr:uid="{00000000-0005-0000-0000-000025000000}"/>
    <cellStyle name="40 % - zvýraznenie4 3" xfId="40" xr:uid="{00000000-0005-0000-0000-000026000000}"/>
    <cellStyle name="40 % - zvýraznenie4 4" xfId="41" xr:uid="{00000000-0005-0000-0000-000027000000}"/>
    <cellStyle name="40 % - zvýraznenie5 1" xfId="42" xr:uid="{00000000-0005-0000-0000-000028000000}"/>
    <cellStyle name="40 % - zvýraznenie5 2" xfId="43" xr:uid="{00000000-0005-0000-0000-000029000000}"/>
    <cellStyle name="40 % - zvýraznenie5 3" xfId="44" xr:uid="{00000000-0005-0000-0000-00002A000000}"/>
    <cellStyle name="40 % - zvýraznenie5 4" xfId="45" xr:uid="{00000000-0005-0000-0000-00002B000000}"/>
    <cellStyle name="40 % - zvýraznenie6 1" xfId="46" xr:uid="{00000000-0005-0000-0000-00002C000000}"/>
    <cellStyle name="40 % - zvýraznenie6 2" xfId="47" xr:uid="{00000000-0005-0000-0000-00002D000000}"/>
    <cellStyle name="40 % - zvýraznenie6 3" xfId="48" xr:uid="{00000000-0005-0000-0000-00002E000000}"/>
    <cellStyle name="40 % - zvýraznenie6 4" xfId="49" xr:uid="{00000000-0005-0000-0000-00002F000000}"/>
    <cellStyle name="60 % - zvýraznenie1 1" xfId="50" xr:uid="{00000000-0005-0000-0000-000030000000}"/>
    <cellStyle name="60 % - zvýraznenie1 2" xfId="51" xr:uid="{00000000-0005-0000-0000-000031000000}"/>
    <cellStyle name="60 % - zvýraznenie1 3" xfId="52" xr:uid="{00000000-0005-0000-0000-000032000000}"/>
    <cellStyle name="60 % - zvýraznenie1 4" xfId="53" xr:uid="{00000000-0005-0000-0000-000033000000}"/>
    <cellStyle name="60 % - zvýraznenie2 1" xfId="54" xr:uid="{00000000-0005-0000-0000-000034000000}"/>
    <cellStyle name="60 % - zvýraznenie2 2" xfId="55" xr:uid="{00000000-0005-0000-0000-000035000000}"/>
    <cellStyle name="60 % - zvýraznenie2 3" xfId="56" xr:uid="{00000000-0005-0000-0000-000036000000}"/>
    <cellStyle name="60 % - zvýraznenie2 4" xfId="57" xr:uid="{00000000-0005-0000-0000-000037000000}"/>
    <cellStyle name="60 % - zvýraznenie3 1" xfId="58" xr:uid="{00000000-0005-0000-0000-000038000000}"/>
    <cellStyle name="60 % - zvýraznenie3 2" xfId="59" xr:uid="{00000000-0005-0000-0000-000039000000}"/>
    <cellStyle name="60 % - zvýraznenie3 3" xfId="60" xr:uid="{00000000-0005-0000-0000-00003A000000}"/>
    <cellStyle name="60 % - zvýraznenie3 4" xfId="61" xr:uid="{00000000-0005-0000-0000-00003B000000}"/>
    <cellStyle name="60 % - zvýraznenie4 1" xfId="62" xr:uid="{00000000-0005-0000-0000-00003C000000}"/>
    <cellStyle name="60 % - zvýraznenie4 2" xfId="63" xr:uid="{00000000-0005-0000-0000-00003D000000}"/>
    <cellStyle name="60 % - zvýraznenie4 3" xfId="64" xr:uid="{00000000-0005-0000-0000-00003E000000}"/>
    <cellStyle name="60 % - zvýraznenie4 4" xfId="65" xr:uid="{00000000-0005-0000-0000-00003F000000}"/>
    <cellStyle name="60 % - zvýraznenie5 1" xfId="66" xr:uid="{00000000-0005-0000-0000-000040000000}"/>
    <cellStyle name="60 % - zvýraznenie5 2" xfId="67" xr:uid="{00000000-0005-0000-0000-000041000000}"/>
    <cellStyle name="60 % - zvýraznenie5 3" xfId="68" xr:uid="{00000000-0005-0000-0000-000042000000}"/>
    <cellStyle name="60 % - zvýraznenie5 4" xfId="69" xr:uid="{00000000-0005-0000-0000-000043000000}"/>
    <cellStyle name="60 % - zvýraznenie6 1" xfId="70" xr:uid="{00000000-0005-0000-0000-000044000000}"/>
    <cellStyle name="60 % - zvýraznenie6 2" xfId="71" xr:uid="{00000000-0005-0000-0000-000045000000}"/>
    <cellStyle name="60 % - zvýraznenie6 3" xfId="72" xr:uid="{00000000-0005-0000-0000-000046000000}"/>
    <cellStyle name="60 % - zvýraznenie6 4" xfId="73" xr:uid="{00000000-0005-0000-0000-000047000000}"/>
    <cellStyle name="Dobrá 1" xfId="74" xr:uid="{00000000-0005-0000-0000-000048000000}"/>
    <cellStyle name="Dobrá 2" xfId="75" xr:uid="{00000000-0005-0000-0000-000049000000}"/>
    <cellStyle name="Dobrá 3" xfId="76" xr:uid="{00000000-0005-0000-0000-00004A000000}"/>
    <cellStyle name="Dobrá 4" xfId="77" xr:uid="{00000000-0005-0000-0000-00004B000000}"/>
    <cellStyle name="Kontrolná bunka 1" xfId="78" xr:uid="{00000000-0005-0000-0000-00004C000000}"/>
    <cellStyle name="Kontrolná bunka 2" xfId="79" xr:uid="{00000000-0005-0000-0000-00004D000000}"/>
    <cellStyle name="Kontrolná bunka 3" xfId="80" xr:uid="{00000000-0005-0000-0000-00004E000000}"/>
    <cellStyle name="Kontrolná bunka 4" xfId="81" xr:uid="{00000000-0005-0000-0000-00004F000000}"/>
    <cellStyle name="Nadpis 1 1" xfId="82" xr:uid="{00000000-0005-0000-0000-000050000000}"/>
    <cellStyle name="Nadpis 1 2" xfId="83" xr:uid="{00000000-0005-0000-0000-000051000000}"/>
    <cellStyle name="Nadpis 1 3" xfId="84" xr:uid="{00000000-0005-0000-0000-000052000000}"/>
    <cellStyle name="Nadpis 1 4" xfId="85" xr:uid="{00000000-0005-0000-0000-000053000000}"/>
    <cellStyle name="Nadpis 2 1" xfId="86" xr:uid="{00000000-0005-0000-0000-000054000000}"/>
    <cellStyle name="Nadpis 2 2" xfId="87" xr:uid="{00000000-0005-0000-0000-000055000000}"/>
    <cellStyle name="Nadpis 2 3" xfId="88" xr:uid="{00000000-0005-0000-0000-000056000000}"/>
    <cellStyle name="Nadpis 2 4" xfId="89" xr:uid="{00000000-0005-0000-0000-000057000000}"/>
    <cellStyle name="Nadpis 3 1" xfId="90" xr:uid="{00000000-0005-0000-0000-000058000000}"/>
    <cellStyle name="Nadpis 3 2" xfId="91" xr:uid="{00000000-0005-0000-0000-000059000000}"/>
    <cellStyle name="Nadpis 3 3" xfId="92" xr:uid="{00000000-0005-0000-0000-00005A000000}"/>
    <cellStyle name="Nadpis 3 4" xfId="93" xr:uid="{00000000-0005-0000-0000-00005B000000}"/>
    <cellStyle name="Nadpis 4 1" xfId="94" xr:uid="{00000000-0005-0000-0000-00005C000000}"/>
    <cellStyle name="Nadpis 4 2" xfId="95" xr:uid="{00000000-0005-0000-0000-00005D000000}"/>
    <cellStyle name="Nadpis 4 3" xfId="96" xr:uid="{00000000-0005-0000-0000-00005E000000}"/>
    <cellStyle name="Nadpis 4 4" xfId="97" xr:uid="{00000000-0005-0000-0000-00005F000000}"/>
    <cellStyle name="Neutrálna 1" xfId="98" xr:uid="{00000000-0005-0000-0000-000060000000}"/>
    <cellStyle name="Neutrálna 2" xfId="99" xr:uid="{00000000-0005-0000-0000-000061000000}"/>
    <cellStyle name="Neutrálna 3" xfId="100" xr:uid="{00000000-0005-0000-0000-000062000000}"/>
    <cellStyle name="Neutrálna 4" xfId="101" xr:uid="{00000000-0005-0000-0000-000063000000}"/>
    <cellStyle name="Normálna" xfId="0" builtinId="0"/>
    <cellStyle name="Normálna 2" xfId="1" xr:uid="{00000000-0005-0000-0000-000065000000}"/>
    <cellStyle name="Poznámka 1" xfId="102" xr:uid="{00000000-0005-0000-0000-000066000000}"/>
    <cellStyle name="Poznámka 2" xfId="103" xr:uid="{00000000-0005-0000-0000-000067000000}"/>
    <cellStyle name="Poznámka 3" xfId="104" xr:uid="{00000000-0005-0000-0000-000068000000}"/>
    <cellStyle name="Poznámka 4" xfId="105" xr:uid="{00000000-0005-0000-0000-000069000000}"/>
    <cellStyle name="Prepojená bunka 1" xfId="106" xr:uid="{00000000-0005-0000-0000-00006A000000}"/>
    <cellStyle name="Prepojená bunka 2" xfId="107" xr:uid="{00000000-0005-0000-0000-00006B000000}"/>
    <cellStyle name="Prepojená bunka 3" xfId="108" xr:uid="{00000000-0005-0000-0000-00006C000000}"/>
    <cellStyle name="Prepojená bunka 4" xfId="109" xr:uid="{00000000-0005-0000-0000-00006D000000}"/>
    <cellStyle name="Spolu 1" xfId="110" xr:uid="{00000000-0005-0000-0000-00006E000000}"/>
    <cellStyle name="Spolu 2" xfId="111" xr:uid="{00000000-0005-0000-0000-00006F000000}"/>
    <cellStyle name="Spolu 3" xfId="112" xr:uid="{00000000-0005-0000-0000-000070000000}"/>
    <cellStyle name="Spolu 4" xfId="113" xr:uid="{00000000-0005-0000-0000-000071000000}"/>
    <cellStyle name="Text upozornenia 1" xfId="114" xr:uid="{00000000-0005-0000-0000-000072000000}"/>
    <cellStyle name="Text upozornenia 2" xfId="115" xr:uid="{00000000-0005-0000-0000-000073000000}"/>
    <cellStyle name="Text upozornenia 3" xfId="116" xr:uid="{00000000-0005-0000-0000-000074000000}"/>
    <cellStyle name="Text upozornenia 4" xfId="117" xr:uid="{00000000-0005-0000-0000-000075000000}"/>
    <cellStyle name="Titul 1" xfId="118" xr:uid="{00000000-0005-0000-0000-000076000000}"/>
    <cellStyle name="Titul 2" xfId="119" xr:uid="{00000000-0005-0000-0000-000077000000}"/>
    <cellStyle name="Titul 3" xfId="120" xr:uid="{00000000-0005-0000-0000-000078000000}"/>
    <cellStyle name="Titul 4" xfId="121" xr:uid="{00000000-0005-0000-0000-000079000000}"/>
    <cellStyle name="Vstup 1" xfId="122" xr:uid="{00000000-0005-0000-0000-00007A000000}"/>
    <cellStyle name="Vstup 2" xfId="123" xr:uid="{00000000-0005-0000-0000-00007B000000}"/>
    <cellStyle name="Vstup 3" xfId="124" xr:uid="{00000000-0005-0000-0000-00007C000000}"/>
    <cellStyle name="Vstup 4" xfId="125" xr:uid="{00000000-0005-0000-0000-00007D000000}"/>
    <cellStyle name="Výpočet 1" xfId="126" xr:uid="{00000000-0005-0000-0000-00007E000000}"/>
    <cellStyle name="Výpočet 2" xfId="127" xr:uid="{00000000-0005-0000-0000-00007F000000}"/>
    <cellStyle name="Výpočet 3" xfId="128" xr:uid="{00000000-0005-0000-0000-000080000000}"/>
    <cellStyle name="Výpočet 4" xfId="129" xr:uid="{00000000-0005-0000-0000-000081000000}"/>
    <cellStyle name="Výstup 1" xfId="130" xr:uid="{00000000-0005-0000-0000-000082000000}"/>
    <cellStyle name="Výstup 2" xfId="131" xr:uid="{00000000-0005-0000-0000-000083000000}"/>
    <cellStyle name="Výstup 3" xfId="132" xr:uid="{00000000-0005-0000-0000-000084000000}"/>
    <cellStyle name="Výstup 4" xfId="133" xr:uid="{00000000-0005-0000-0000-000085000000}"/>
    <cellStyle name="Vysvetľujúci text 1" xfId="134" xr:uid="{00000000-0005-0000-0000-000086000000}"/>
    <cellStyle name="Vysvetľujúci text 2" xfId="135" xr:uid="{00000000-0005-0000-0000-000087000000}"/>
    <cellStyle name="Vysvetľujúci text 3" xfId="136" xr:uid="{00000000-0005-0000-0000-000088000000}"/>
    <cellStyle name="Vysvetľujúci text 4" xfId="137" xr:uid="{00000000-0005-0000-0000-000089000000}"/>
    <cellStyle name="Zlá 1" xfId="138" xr:uid="{00000000-0005-0000-0000-00008A000000}"/>
    <cellStyle name="Zlá 2" xfId="139" xr:uid="{00000000-0005-0000-0000-00008B000000}"/>
    <cellStyle name="Zlá 3" xfId="140" xr:uid="{00000000-0005-0000-0000-00008C000000}"/>
    <cellStyle name="Zlá 4" xfId="141" xr:uid="{00000000-0005-0000-0000-00008D000000}"/>
    <cellStyle name="Zvýraznenie1 1" xfId="142" xr:uid="{00000000-0005-0000-0000-00008E000000}"/>
    <cellStyle name="Zvýraznenie1 2" xfId="143" xr:uid="{00000000-0005-0000-0000-00008F000000}"/>
    <cellStyle name="Zvýraznenie1 3" xfId="144" xr:uid="{00000000-0005-0000-0000-000090000000}"/>
    <cellStyle name="Zvýraznenie1 4" xfId="145" xr:uid="{00000000-0005-0000-0000-000091000000}"/>
    <cellStyle name="Zvýraznenie2 1" xfId="146" xr:uid="{00000000-0005-0000-0000-000092000000}"/>
    <cellStyle name="Zvýraznenie2 2" xfId="147" xr:uid="{00000000-0005-0000-0000-000093000000}"/>
    <cellStyle name="Zvýraznenie2 3" xfId="148" xr:uid="{00000000-0005-0000-0000-000094000000}"/>
    <cellStyle name="Zvýraznenie2 4" xfId="149" xr:uid="{00000000-0005-0000-0000-000095000000}"/>
    <cellStyle name="Zvýraznenie3 1" xfId="150" xr:uid="{00000000-0005-0000-0000-000096000000}"/>
    <cellStyle name="Zvýraznenie3 2" xfId="151" xr:uid="{00000000-0005-0000-0000-000097000000}"/>
    <cellStyle name="Zvýraznenie3 3" xfId="152" xr:uid="{00000000-0005-0000-0000-000098000000}"/>
    <cellStyle name="Zvýraznenie3 4" xfId="153" xr:uid="{00000000-0005-0000-0000-000099000000}"/>
    <cellStyle name="Zvýraznenie4 1" xfId="154" xr:uid="{00000000-0005-0000-0000-00009A000000}"/>
    <cellStyle name="Zvýraznenie4 2" xfId="155" xr:uid="{00000000-0005-0000-0000-00009B000000}"/>
    <cellStyle name="Zvýraznenie4 3" xfId="156" xr:uid="{00000000-0005-0000-0000-00009C000000}"/>
    <cellStyle name="Zvýraznenie4 4" xfId="157" xr:uid="{00000000-0005-0000-0000-00009D000000}"/>
    <cellStyle name="Zvýraznenie5 1" xfId="158" xr:uid="{00000000-0005-0000-0000-00009E000000}"/>
    <cellStyle name="Zvýraznenie5 2" xfId="159" xr:uid="{00000000-0005-0000-0000-00009F000000}"/>
    <cellStyle name="Zvýraznenie5 3" xfId="160" xr:uid="{00000000-0005-0000-0000-0000A0000000}"/>
    <cellStyle name="Zvýraznenie5 4" xfId="161" xr:uid="{00000000-0005-0000-0000-0000A1000000}"/>
    <cellStyle name="Zvýraznenie6 1" xfId="162" xr:uid="{00000000-0005-0000-0000-0000A2000000}"/>
    <cellStyle name="Zvýraznenie6 2" xfId="163" xr:uid="{00000000-0005-0000-0000-0000A3000000}"/>
    <cellStyle name="Zvýraznenie6 3" xfId="164" xr:uid="{00000000-0005-0000-0000-0000A4000000}"/>
    <cellStyle name="Zvýraznenie6 4" xfId="165" xr:uid="{00000000-0005-0000-0000-0000A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8"/>
  <sheetViews>
    <sheetView tabSelected="1" view="pageBreakPreview" zoomScale="110" zoomScaleNormal="120" zoomScaleSheetLayoutView="110" workbookViewId="0">
      <selection activeCell="D155" sqref="D155"/>
    </sheetView>
  </sheetViews>
  <sheetFormatPr defaultColWidth="9.85546875" defaultRowHeight="15.75" x14ac:dyDescent="0.25"/>
  <cols>
    <col min="1" max="1" width="4.7109375" style="59" bestFit="1" customWidth="1"/>
    <col min="2" max="2" width="8.5703125" style="6" customWidth="1"/>
    <col min="3" max="3" width="34.5703125" style="6" customWidth="1"/>
    <col min="4" max="4" width="12.5703125" style="86" customWidth="1"/>
    <col min="5" max="5" width="13.140625" style="6" customWidth="1"/>
    <col min="6" max="6" width="9.5703125" style="6" customWidth="1"/>
    <col min="7" max="7" width="11.28515625" style="53" bestFit="1" customWidth="1"/>
    <col min="8" max="8" width="12.42578125" style="53" bestFit="1" customWidth="1"/>
    <col min="9" max="9" width="10.7109375" style="6" bestFit="1" customWidth="1"/>
    <col min="10" max="10" width="11.140625" bestFit="1" customWidth="1"/>
  </cols>
  <sheetData>
    <row r="1" spans="1:10" x14ac:dyDescent="0.25">
      <c r="B1" s="4"/>
      <c r="C1" s="5" t="s">
        <v>104</v>
      </c>
      <c r="D1" s="85"/>
      <c r="E1" s="5"/>
      <c r="F1" s="5"/>
      <c r="G1" s="43"/>
      <c r="H1" s="43"/>
    </row>
    <row r="2" spans="1:10" x14ac:dyDescent="0.25">
      <c r="B2" s="4"/>
      <c r="C2" s="5"/>
      <c r="D2" s="85"/>
      <c r="E2" s="5"/>
      <c r="F2" s="5"/>
      <c r="G2" s="43"/>
      <c r="H2" s="43"/>
    </row>
    <row r="3" spans="1:10" ht="16.5" thickBot="1" x14ac:dyDescent="0.3">
      <c r="D3" s="91" t="s">
        <v>109</v>
      </c>
      <c r="E3" s="64" t="s">
        <v>109</v>
      </c>
      <c r="F3" s="64" t="s">
        <v>110</v>
      </c>
      <c r="G3" s="193" t="s">
        <v>111</v>
      </c>
      <c r="H3" s="193"/>
      <c r="I3" s="193" t="s">
        <v>0</v>
      </c>
      <c r="J3" s="193"/>
    </row>
    <row r="4" spans="1:10" ht="16.5" thickBot="1" x14ac:dyDescent="0.3">
      <c r="A4" s="59">
        <v>1</v>
      </c>
      <c r="B4" s="2" t="s">
        <v>1</v>
      </c>
      <c r="C4" s="3"/>
      <c r="D4" s="135">
        <v>2017</v>
      </c>
      <c r="E4" s="135">
        <v>2018</v>
      </c>
      <c r="F4" s="135">
        <v>2019</v>
      </c>
      <c r="G4" s="89">
        <v>2019</v>
      </c>
      <c r="H4" s="89">
        <v>2020</v>
      </c>
      <c r="I4" s="90">
        <v>2021</v>
      </c>
      <c r="J4" s="90">
        <v>2022</v>
      </c>
    </row>
    <row r="5" spans="1:10" x14ac:dyDescent="0.25">
      <c r="A5" s="59">
        <v>2</v>
      </c>
      <c r="B5" s="7" t="s">
        <v>57</v>
      </c>
      <c r="C5" s="8" t="s">
        <v>2</v>
      </c>
      <c r="D5" s="92">
        <f>SUM(D6:D15)</f>
        <v>231468.22</v>
      </c>
      <c r="E5" s="92">
        <f>SUM(E6:E8)</f>
        <v>333326.63</v>
      </c>
      <c r="F5" s="136">
        <f>SUM(F6:F15)</f>
        <v>239000</v>
      </c>
      <c r="G5" s="44">
        <f>G6+G7+G8+G15</f>
        <v>258552</v>
      </c>
      <c r="H5" s="65">
        <f>H6+H7+H8+H15</f>
        <v>269595</v>
      </c>
      <c r="I5" s="148">
        <f>I6+I7+I8+I15</f>
        <v>269595</v>
      </c>
      <c r="J5" s="148">
        <f>J6+J7+J8+J15</f>
        <v>269595</v>
      </c>
    </row>
    <row r="6" spans="1:10" x14ac:dyDescent="0.25">
      <c r="A6" s="59">
        <v>3</v>
      </c>
      <c r="B6" s="9">
        <v>610</v>
      </c>
      <c r="C6" s="10" t="s">
        <v>3</v>
      </c>
      <c r="D6" s="151">
        <v>92443.56</v>
      </c>
      <c r="E6" s="138">
        <v>94714.16</v>
      </c>
      <c r="F6" s="138">
        <v>95000</v>
      </c>
      <c r="G6" s="139">
        <v>100000</v>
      </c>
      <c r="H6" s="140">
        <v>110000</v>
      </c>
      <c r="I6" s="140">
        <v>110000</v>
      </c>
      <c r="J6" s="140">
        <v>110000</v>
      </c>
    </row>
    <row r="7" spans="1:10" x14ac:dyDescent="0.25">
      <c r="A7" s="59">
        <v>4</v>
      </c>
      <c r="B7" s="11">
        <v>620</v>
      </c>
      <c r="C7" s="12" t="s">
        <v>4</v>
      </c>
      <c r="D7" s="152">
        <v>34280.78</v>
      </c>
      <c r="E7" s="141">
        <v>39613.410000000003</v>
      </c>
      <c r="F7" s="141">
        <v>40000</v>
      </c>
      <c r="G7" s="139">
        <v>40661</v>
      </c>
      <c r="H7" s="140">
        <v>44495</v>
      </c>
      <c r="I7" s="140">
        <v>44495</v>
      </c>
      <c r="J7" s="140">
        <v>44495</v>
      </c>
    </row>
    <row r="8" spans="1:10" x14ac:dyDescent="0.25">
      <c r="A8" s="59">
        <v>5</v>
      </c>
      <c r="B8" s="9">
        <v>630</v>
      </c>
      <c r="C8" s="13" t="s">
        <v>105</v>
      </c>
      <c r="D8" s="153">
        <v>104743.88</v>
      </c>
      <c r="E8" s="142">
        <v>198999.06</v>
      </c>
      <c r="F8" s="142">
        <v>89000</v>
      </c>
      <c r="G8" s="139">
        <f>SUM(G9:G14)</f>
        <v>101000</v>
      </c>
      <c r="H8" s="140">
        <f>SUM(H9:H14)</f>
        <v>106600</v>
      </c>
      <c r="I8" s="140">
        <f>SUM(I9:I14)</f>
        <v>106600</v>
      </c>
      <c r="J8" s="140">
        <f>SUM(J9:J14)</f>
        <v>106600</v>
      </c>
    </row>
    <row r="9" spans="1:10" hidden="1" x14ac:dyDescent="0.25">
      <c r="A9" s="59">
        <v>6</v>
      </c>
      <c r="B9" s="14">
        <v>631</v>
      </c>
      <c r="C9" s="15" t="s">
        <v>6</v>
      </c>
      <c r="D9" s="153"/>
      <c r="E9" s="142"/>
      <c r="F9" s="142"/>
      <c r="G9" s="139">
        <v>100</v>
      </c>
      <c r="H9" s="140">
        <v>1000</v>
      </c>
      <c r="I9" s="140">
        <v>1000</v>
      </c>
      <c r="J9" s="140">
        <v>1000</v>
      </c>
    </row>
    <row r="10" spans="1:10" hidden="1" x14ac:dyDescent="0.25">
      <c r="A10" s="59">
        <v>7</v>
      </c>
      <c r="B10" s="14">
        <v>632</v>
      </c>
      <c r="C10" s="15" t="s">
        <v>7</v>
      </c>
      <c r="D10" s="153"/>
      <c r="E10" s="142"/>
      <c r="F10" s="142"/>
      <c r="G10" s="139">
        <v>17500</v>
      </c>
      <c r="H10" s="140">
        <v>20000</v>
      </c>
      <c r="I10" s="140">
        <v>20000</v>
      </c>
      <c r="J10" s="140">
        <v>20000</v>
      </c>
    </row>
    <row r="11" spans="1:10" hidden="1" x14ac:dyDescent="0.25">
      <c r="A11" s="59">
        <v>8</v>
      </c>
      <c r="B11" s="14">
        <v>633</v>
      </c>
      <c r="C11" s="15" t="s">
        <v>8</v>
      </c>
      <c r="D11" s="153"/>
      <c r="E11" s="142"/>
      <c r="F11" s="142"/>
      <c r="G11" s="139">
        <v>21700</v>
      </c>
      <c r="H11" s="140">
        <v>22000</v>
      </c>
      <c r="I11" s="140">
        <v>22000</v>
      </c>
      <c r="J11" s="140">
        <v>22000</v>
      </c>
    </row>
    <row r="12" spans="1:10" hidden="1" x14ac:dyDescent="0.25">
      <c r="A12" s="59">
        <v>9</v>
      </c>
      <c r="B12" s="14">
        <v>634</v>
      </c>
      <c r="C12" s="15" t="s">
        <v>9</v>
      </c>
      <c r="D12" s="153"/>
      <c r="E12" s="142"/>
      <c r="F12" s="142"/>
      <c r="G12" s="139">
        <v>4500</v>
      </c>
      <c r="H12" s="140">
        <v>5000</v>
      </c>
      <c r="I12" s="140">
        <v>5000</v>
      </c>
      <c r="J12" s="140">
        <v>5000</v>
      </c>
    </row>
    <row r="13" spans="1:10" hidden="1" x14ac:dyDescent="0.25">
      <c r="A13" s="59">
        <v>10</v>
      </c>
      <c r="B13" s="14">
        <v>635</v>
      </c>
      <c r="C13" s="15" t="s">
        <v>10</v>
      </c>
      <c r="D13" s="153"/>
      <c r="E13" s="142"/>
      <c r="F13" s="142"/>
      <c r="G13" s="139">
        <v>2100</v>
      </c>
      <c r="H13" s="140">
        <v>1900</v>
      </c>
      <c r="I13" s="140">
        <v>1900</v>
      </c>
      <c r="J13" s="140">
        <v>1900</v>
      </c>
    </row>
    <row r="14" spans="1:10" hidden="1" x14ac:dyDescent="0.25">
      <c r="A14" s="59">
        <v>11</v>
      </c>
      <c r="B14" s="14">
        <v>637</v>
      </c>
      <c r="C14" s="15" t="s">
        <v>11</v>
      </c>
      <c r="D14" s="153"/>
      <c r="E14" s="142"/>
      <c r="F14" s="142"/>
      <c r="G14" s="139">
        <v>55100</v>
      </c>
      <c r="H14" s="140">
        <v>56700</v>
      </c>
      <c r="I14" s="140">
        <v>56700</v>
      </c>
      <c r="J14" s="140">
        <v>56700</v>
      </c>
    </row>
    <row r="15" spans="1:10" x14ac:dyDescent="0.25">
      <c r="A15" s="59">
        <v>12</v>
      </c>
      <c r="B15" s="9">
        <v>640</v>
      </c>
      <c r="C15" s="13" t="s">
        <v>103</v>
      </c>
      <c r="D15" s="153"/>
      <c r="E15" s="142"/>
      <c r="F15" s="142">
        <v>15000</v>
      </c>
      <c r="G15" s="139">
        <v>16891</v>
      </c>
      <c r="H15" s="140">
        <v>8500</v>
      </c>
      <c r="I15" s="140">
        <v>8500</v>
      </c>
      <c r="J15" s="140">
        <v>8500</v>
      </c>
    </row>
    <row r="16" spans="1:10" x14ac:dyDescent="0.25">
      <c r="A16" s="59">
        <v>13</v>
      </c>
      <c r="B16" s="16" t="s">
        <v>12</v>
      </c>
      <c r="C16" s="17" t="s">
        <v>58</v>
      </c>
      <c r="D16" s="93">
        <f>SUM(D17:D19)</f>
        <v>3068.3099999999995</v>
      </c>
      <c r="E16" s="93">
        <f>SUM(E17:E19)</f>
        <v>3243.1800000000003</v>
      </c>
      <c r="F16" s="137">
        <f>SUM(F17:F19)</f>
        <v>3124</v>
      </c>
      <c r="G16" s="46">
        <v>3680</v>
      </c>
      <c r="H16" s="67">
        <f>SUM(H17:H19)</f>
        <v>3680</v>
      </c>
      <c r="I16" s="147">
        <f>SUM(I17:I19)</f>
        <v>3680</v>
      </c>
      <c r="J16" s="147">
        <f>SUM(J17:J19)</f>
        <v>3680</v>
      </c>
    </row>
    <row r="17" spans="1:11" x14ac:dyDescent="0.25">
      <c r="A17" s="59">
        <v>14</v>
      </c>
      <c r="B17" s="18">
        <v>610</v>
      </c>
      <c r="C17" s="19" t="s">
        <v>13</v>
      </c>
      <c r="D17" s="94">
        <v>1841.35</v>
      </c>
      <c r="E17" s="94">
        <v>1972.32</v>
      </c>
      <c r="F17" s="94">
        <v>2016</v>
      </c>
      <c r="G17" s="45">
        <v>2280</v>
      </c>
      <c r="H17" s="68">
        <v>2280</v>
      </c>
      <c r="I17" s="68">
        <v>2280</v>
      </c>
      <c r="J17" s="167">
        <v>2280</v>
      </c>
    </row>
    <row r="18" spans="1:11" x14ac:dyDescent="0.25">
      <c r="A18" s="59">
        <v>15</v>
      </c>
      <c r="B18" s="18">
        <v>620</v>
      </c>
      <c r="C18" s="19" t="s">
        <v>4</v>
      </c>
      <c r="D18" s="94">
        <v>673.43</v>
      </c>
      <c r="E18" s="94">
        <v>694.85</v>
      </c>
      <c r="F18" s="94">
        <v>705</v>
      </c>
      <c r="G18" s="45">
        <v>800</v>
      </c>
      <c r="H18" s="68">
        <v>800</v>
      </c>
      <c r="I18" s="68">
        <v>800</v>
      </c>
      <c r="J18" s="167">
        <v>800</v>
      </c>
    </row>
    <row r="19" spans="1:11" x14ac:dyDescent="0.25">
      <c r="A19" s="59">
        <v>16</v>
      </c>
      <c r="B19" s="18">
        <v>630</v>
      </c>
      <c r="C19" s="19" t="s">
        <v>5</v>
      </c>
      <c r="D19" s="94">
        <v>553.53</v>
      </c>
      <c r="E19" s="94">
        <v>576.01</v>
      </c>
      <c r="F19" s="94">
        <v>403</v>
      </c>
      <c r="G19" s="45">
        <v>600</v>
      </c>
      <c r="H19" s="68">
        <v>600</v>
      </c>
      <c r="I19" s="68">
        <v>600</v>
      </c>
      <c r="J19" s="167">
        <v>600</v>
      </c>
    </row>
    <row r="20" spans="1:11" x14ac:dyDescent="0.25">
      <c r="A20" s="59">
        <v>17</v>
      </c>
      <c r="B20" s="20" t="s">
        <v>59</v>
      </c>
      <c r="C20" s="21" t="s">
        <v>60</v>
      </c>
      <c r="D20" s="95">
        <f>SUM(D21:D22)</f>
        <v>389.89</v>
      </c>
      <c r="E20" s="95">
        <f>SUM(E21:E22)</f>
        <v>577.16999999999996</v>
      </c>
      <c r="F20" s="137">
        <f>F21+F22</f>
        <v>1000</v>
      </c>
      <c r="G20" s="46">
        <v>2000</v>
      </c>
      <c r="H20" s="69">
        <v>1000</v>
      </c>
      <c r="I20" s="147">
        <f>I21+I22</f>
        <v>1000</v>
      </c>
      <c r="J20" s="147">
        <f>J21+J22</f>
        <v>1000</v>
      </c>
    </row>
    <row r="21" spans="1:11" x14ac:dyDescent="0.25">
      <c r="A21" s="59">
        <v>18</v>
      </c>
      <c r="B21" s="22">
        <v>620</v>
      </c>
      <c r="C21" s="23" t="s">
        <v>4</v>
      </c>
      <c r="D21" s="96">
        <v>15.64</v>
      </c>
      <c r="E21" s="96">
        <v>7.13</v>
      </c>
      <c r="F21" s="96">
        <v>100</v>
      </c>
      <c r="G21" s="48">
        <v>100</v>
      </c>
      <c r="H21" s="70">
        <v>50</v>
      </c>
      <c r="I21" s="70">
        <v>50</v>
      </c>
      <c r="J21" s="168">
        <v>50</v>
      </c>
    </row>
    <row r="22" spans="1:11" x14ac:dyDescent="0.25">
      <c r="A22" s="59">
        <v>19</v>
      </c>
      <c r="B22" s="18">
        <v>630</v>
      </c>
      <c r="C22" s="23" t="s">
        <v>5</v>
      </c>
      <c r="D22" s="96">
        <v>374.25</v>
      </c>
      <c r="E22" s="96">
        <v>570.04</v>
      </c>
      <c r="F22" s="96">
        <v>900</v>
      </c>
      <c r="G22" s="48">
        <v>1900</v>
      </c>
      <c r="H22" s="68">
        <v>950</v>
      </c>
      <c r="I22" s="68">
        <v>950</v>
      </c>
      <c r="J22" s="167">
        <v>950</v>
      </c>
    </row>
    <row r="23" spans="1:11" x14ac:dyDescent="0.25">
      <c r="A23" s="59">
        <v>20</v>
      </c>
      <c r="B23" s="24" t="s">
        <v>61</v>
      </c>
      <c r="C23" s="17" t="s">
        <v>62</v>
      </c>
      <c r="D23" s="93">
        <f>D24</f>
        <v>459.6</v>
      </c>
      <c r="E23" s="93">
        <f>E24</f>
        <v>0</v>
      </c>
      <c r="F23" s="93">
        <f>F24</f>
        <v>1000</v>
      </c>
      <c r="G23" s="46">
        <v>1000</v>
      </c>
      <c r="H23" s="67">
        <v>1000</v>
      </c>
      <c r="I23" s="146">
        <f>I24</f>
        <v>1000</v>
      </c>
      <c r="J23" s="146">
        <f>J24</f>
        <v>1000</v>
      </c>
    </row>
    <row r="24" spans="1:11" x14ac:dyDescent="0.25">
      <c r="A24" s="59">
        <v>21</v>
      </c>
      <c r="B24" s="18">
        <v>630</v>
      </c>
      <c r="C24" s="19" t="s">
        <v>5</v>
      </c>
      <c r="D24" s="94">
        <v>459.6</v>
      </c>
      <c r="E24" s="94">
        <v>0</v>
      </c>
      <c r="F24" s="94">
        <v>1000</v>
      </c>
      <c r="G24" s="47">
        <v>1000</v>
      </c>
      <c r="H24" s="68">
        <v>1000</v>
      </c>
      <c r="I24" s="64">
        <v>1000</v>
      </c>
      <c r="J24" s="175">
        <v>1000</v>
      </c>
    </row>
    <row r="25" spans="1:11" x14ac:dyDescent="0.25">
      <c r="A25" s="59">
        <v>22</v>
      </c>
      <c r="B25" s="24" t="s">
        <v>63</v>
      </c>
      <c r="C25" s="17" t="s">
        <v>64</v>
      </c>
      <c r="D25" s="93">
        <f>SUM(D26:D28)</f>
        <v>6534.53</v>
      </c>
      <c r="E25" s="93">
        <f t="shared" ref="E25:J25" si="0">SUM(E26:E28)</f>
        <v>12142.410000000002</v>
      </c>
      <c r="F25" s="93">
        <f t="shared" si="0"/>
        <v>13000</v>
      </c>
      <c r="G25" s="46">
        <f t="shared" si="0"/>
        <v>13000</v>
      </c>
      <c r="H25" s="67">
        <f t="shared" si="0"/>
        <v>13000</v>
      </c>
      <c r="I25" s="147">
        <f t="shared" si="0"/>
        <v>13000</v>
      </c>
      <c r="J25" s="147">
        <f t="shared" si="0"/>
        <v>13000</v>
      </c>
    </row>
    <row r="26" spans="1:11" x14ac:dyDescent="0.25">
      <c r="A26" s="59">
        <v>23</v>
      </c>
      <c r="B26" s="18">
        <v>610</v>
      </c>
      <c r="C26" s="19" t="s">
        <v>14</v>
      </c>
      <c r="D26" s="94">
        <v>4814.46</v>
      </c>
      <c r="E26" s="94">
        <v>8848.74</v>
      </c>
      <c r="F26" s="94">
        <v>8900</v>
      </c>
      <c r="G26" s="47">
        <v>8900</v>
      </c>
      <c r="H26" s="68">
        <v>9450</v>
      </c>
      <c r="I26" s="68">
        <v>9450</v>
      </c>
      <c r="J26" s="167">
        <v>9450</v>
      </c>
    </row>
    <row r="27" spans="1:11" x14ac:dyDescent="0.25">
      <c r="A27" s="59">
        <v>24</v>
      </c>
      <c r="B27" s="18">
        <v>620</v>
      </c>
      <c r="C27" s="19" t="s">
        <v>4</v>
      </c>
      <c r="D27" s="94">
        <v>1669.7</v>
      </c>
      <c r="E27" s="94">
        <v>3135.05</v>
      </c>
      <c r="F27" s="94">
        <v>3100</v>
      </c>
      <c r="G27" s="47">
        <v>3100</v>
      </c>
      <c r="H27" s="68">
        <v>3350</v>
      </c>
      <c r="I27" s="68">
        <v>3350</v>
      </c>
      <c r="J27" s="167">
        <v>3350</v>
      </c>
    </row>
    <row r="28" spans="1:11" x14ac:dyDescent="0.25">
      <c r="A28" s="59">
        <v>25</v>
      </c>
      <c r="B28" s="18">
        <v>630</v>
      </c>
      <c r="C28" s="19" t="s">
        <v>5</v>
      </c>
      <c r="D28" s="94">
        <v>50.37</v>
      </c>
      <c r="E28" s="94">
        <v>158.62</v>
      </c>
      <c r="F28" s="94">
        <v>1000</v>
      </c>
      <c r="G28" s="47">
        <v>1000</v>
      </c>
      <c r="H28" s="68">
        <v>200</v>
      </c>
      <c r="I28" s="68">
        <v>200</v>
      </c>
      <c r="J28" s="167">
        <v>200</v>
      </c>
    </row>
    <row r="29" spans="1:11" x14ac:dyDescent="0.25">
      <c r="A29" s="59">
        <v>26</v>
      </c>
      <c r="B29" s="24" t="s">
        <v>65</v>
      </c>
      <c r="C29" s="17" t="s">
        <v>66</v>
      </c>
      <c r="D29" s="93">
        <f>D30</f>
        <v>2975.13</v>
      </c>
      <c r="E29" s="93">
        <f>E30</f>
        <v>7907.33</v>
      </c>
      <c r="F29" s="93">
        <f>F30</f>
        <v>6000</v>
      </c>
      <c r="G29" s="46">
        <v>6000</v>
      </c>
      <c r="H29" s="67">
        <v>6000</v>
      </c>
      <c r="I29" s="146">
        <f>I30</f>
        <v>6000</v>
      </c>
      <c r="J29" s="146">
        <f>J30</f>
        <v>6000</v>
      </c>
    </row>
    <row r="30" spans="1:11" x14ac:dyDescent="0.25">
      <c r="A30" s="59">
        <v>27</v>
      </c>
      <c r="B30" s="18">
        <v>630</v>
      </c>
      <c r="C30" s="19" t="s">
        <v>15</v>
      </c>
      <c r="D30" s="94">
        <v>2975.13</v>
      </c>
      <c r="E30" s="94">
        <v>7907.33</v>
      </c>
      <c r="F30" s="94">
        <v>6000</v>
      </c>
      <c r="G30" s="48">
        <v>6000</v>
      </c>
      <c r="H30" s="68">
        <v>6000</v>
      </c>
      <c r="I30" s="64">
        <v>6000</v>
      </c>
      <c r="J30" s="175">
        <v>6000</v>
      </c>
    </row>
    <row r="31" spans="1:11" x14ac:dyDescent="0.25">
      <c r="A31" s="59">
        <v>28</v>
      </c>
      <c r="B31" s="24" t="s">
        <v>67</v>
      </c>
      <c r="C31" s="17" t="s">
        <v>68</v>
      </c>
      <c r="D31" s="93">
        <f>SUM(D32:D34)</f>
        <v>23374.27</v>
      </c>
      <c r="E31" s="93">
        <f>SUM(E32:E34)</f>
        <v>29379.83</v>
      </c>
      <c r="F31" s="93">
        <f>SUM(F32:F34)</f>
        <v>57388</v>
      </c>
      <c r="G31" s="46">
        <f>SUM(G32:G34)</f>
        <v>33500</v>
      </c>
      <c r="H31" s="67">
        <v>68488</v>
      </c>
      <c r="I31" s="146">
        <f>SUM(I32:I34)</f>
        <v>68488</v>
      </c>
      <c r="J31" s="146">
        <f>SUM(J32:J34)</f>
        <v>68488</v>
      </c>
      <c r="K31" s="149"/>
    </row>
    <row r="32" spans="1:11" x14ac:dyDescent="0.25">
      <c r="A32" s="59">
        <v>29</v>
      </c>
      <c r="B32" s="25">
        <v>610</v>
      </c>
      <c r="C32" s="26" t="s">
        <v>16</v>
      </c>
      <c r="D32" s="97">
        <v>0</v>
      </c>
      <c r="E32" s="97">
        <v>0</v>
      </c>
      <c r="F32" s="97">
        <v>24000</v>
      </c>
      <c r="G32" s="49">
        <v>0</v>
      </c>
      <c r="H32" s="71">
        <v>24000</v>
      </c>
      <c r="I32" s="71">
        <v>24000</v>
      </c>
      <c r="J32" s="169">
        <v>24000</v>
      </c>
    </row>
    <row r="33" spans="1:10" x14ac:dyDescent="0.25">
      <c r="A33" s="59">
        <v>30</v>
      </c>
      <c r="B33" s="25">
        <v>620</v>
      </c>
      <c r="C33" s="26" t="s">
        <v>17</v>
      </c>
      <c r="D33" s="97">
        <v>0</v>
      </c>
      <c r="E33" s="97">
        <v>0</v>
      </c>
      <c r="F33" s="97">
        <v>8388</v>
      </c>
      <c r="G33" s="49">
        <v>0</v>
      </c>
      <c r="H33" s="71">
        <v>8388</v>
      </c>
      <c r="I33" s="71">
        <v>8388</v>
      </c>
      <c r="J33" s="169">
        <v>8388</v>
      </c>
    </row>
    <row r="34" spans="1:10" x14ac:dyDescent="0.25">
      <c r="A34" s="59">
        <v>31</v>
      </c>
      <c r="B34" s="18">
        <v>630</v>
      </c>
      <c r="C34" s="19" t="s">
        <v>5</v>
      </c>
      <c r="D34" s="94">
        <v>23374.27</v>
      </c>
      <c r="E34" s="94">
        <v>29379.83</v>
      </c>
      <c r="F34" s="94">
        <v>25000</v>
      </c>
      <c r="G34" s="48">
        <v>33500</v>
      </c>
      <c r="H34" s="68">
        <v>36100</v>
      </c>
      <c r="I34" s="68">
        <v>36100</v>
      </c>
      <c r="J34" s="167">
        <v>36100</v>
      </c>
    </row>
    <row r="35" spans="1:10" x14ac:dyDescent="0.25">
      <c r="A35" s="59">
        <v>32</v>
      </c>
      <c r="B35" s="24" t="s">
        <v>69</v>
      </c>
      <c r="C35" s="17" t="s">
        <v>70</v>
      </c>
      <c r="D35" s="93">
        <f>D36</f>
        <v>10606.67</v>
      </c>
      <c r="E35" s="93">
        <f>E36</f>
        <v>6385.56</v>
      </c>
      <c r="F35" s="93">
        <f>F36</f>
        <v>11000</v>
      </c>
      <c r="G35" s="46">
        <v>11000</v>
      </c>
      <c r="H35" s="67">
        <v>11000</v>
      </c>
      <c r="I35" s="146">
        <f>I36</f>
        <v>11000</v>
      </c>
      <c r="J35" s="146">
        <f>J36</f>
        <v>11000</v>
      </c>
    </row>
    <row r="36" spans="1:10" x14ac:dyDescent="0.25">
      <c r="A36" s="59">
        <v>33</v>
      </c>
      <c r="B36" s="18">
        <v>630</v>
      </c>
      <c r="C36" s="19" t="s">
        <v>5</v>
      </c>
      <c r="D36" s="94">
        <v>10606.67</v>
      </c>
      <c r="E36" s="94">
        <v>6385.56</v>
      </c>
      <c r="F36" s="94">
        <v>11000</v>
      </c>
      <c r="G36" s="47">
        <v>11000</v>
      </c>
      <c r="H36" s="68">
        <v>11000</v>
      </c>
      <c r="I36" s="64">
        <v>11000</v>
      </c>
      <c r="J36" s="175">
        <v>11000</v>
      </c>
    </row>
    <row r="37" spans="1:10" x14ac:dyDescent="0.25">
      <c r="A37" s="59">
        <v>34</v>
      </c>
      <c r="B37" s="24" t="s">
        <v>71</v>
      </c>
      <c r="C37" s="17" t="s">
        <v>72</v>
      </c>
      <c r="D37" s="93">
        <f>D38</f>
        <v>6383.42</v>
      </c>
      <c r="E37" s="93">
        <f>E38</f>
        <v>6496.85</v>
      </c>
      <c r="F37" s="93">
        <f>F38</f>
        <v>10000</v>
      </c>
      <c r="G37" s="46">
        <v>10000</v>
      </c>
      <c r="H37" s="67">
        <v>10000</v>
      </c>
      <c r="I37" s="146">
        <f>I38</f>
        <v>10000</v>
      </c>
      <c r="J37" s="146">
        <f>J38</f>
        <v>10000</v>
      </c>
    </row>
    <row r="38" spans="1:10" x14ac:dyDescent="0.25">
      <c r="A38" s="59">
        <v>35</v>
      </c>
      <c r="B38" s="18">
        <v>630</v>
      </c>
      <c r="C38" s="19" t="s">
        <v>5</v>
      </c>
      <c r="D38" s="94">
        <v>6383.42</v>
      </c>
      <c r="E38" s="94">
        <v>6496.85</v>
      </c>
      <c r="F38" s="94">
        <v>10000</v>
      </c>
      <c r="G38" s="47">
        <v>10000</v>
      </c>
      <c r="H38" s="68">
        <v>10000</v>
      </c>
      <c r="I38" s="64">
        <v>10000</v>
      </c>
      <c r="J38" s="175">
        <v>10000</v>
      </c>
    </row>
    <row r="39" spans="1:10" x14ac:dyDescent="0.25">
      <c r="A39" s="59">
        <v>36</v>
      </c>
      <c r="B39" s="24" t="s">
        <v>73</v>
      </c>
      <c r="C39" s="17" t="s">
        <v>74</v>
      </c>
      <c r="D39" s="93">
        <f>D40</f>
        <v>5948.92</v>
      </c>
      <c r="E39" s="93">
        <f>E40</f>
        <v>3677.05</v>
      </c>
      <c r="F39" s="93">
        <f>F40</f>
        <v>6000</v>
      </c>
      <c r="G39" s="46">
        <f>SUM(G40)</f>
        <v>20300</v>
      </c>
      <c r="H39" s="67">
        <v>25000</v>
      </c>
      <c r="I39" s="146">
        <f>I40</f>
        <v>6000</v>
      </c>
      <c r="J39" s="146">
        <f>J40</f>
        <v>6000</v>
      </c>
    </row>
    <row r="40" spans="1:10" x14ac:dyDescent="0.25">
      <c r="A40" s="59">
        <v>37</v>
      </c>
      <c r="B40" s="18">
        <v>630</v>
      </c>
      <c r="C40" s="19" t="s">
        <v>18</v>
      </c>
      <c r="D40" s="94">
        <v>5948.92</v>
      </c>
      <c r="E40" s="94">
        <v>3677.05</v>
      </c>
      <c r="F40" s="94">
        <v>6000</v>
      </c>
      <c r="G40" s="47">
        <v>20300</v>
      </c>
      <c r="H40" s="68">
        <v>25000</v>
      </c>
      <c r="I40" s="64">
        <v>6000</v>
      </c>
      <c r="J40" s="175">
        <v>6000</v>
      </c>
    </row>
    <row r="41" spans="1:10" x14ac:dyDescent="0.25">
      <c r="A41" s="59">
        <v>38</v>
      </c>
      <c r="B41" s="24" t="s">
        <v>75</v>
      </c>
      <c r="C41" s="17" t="s">
        <v>76</v>
      </c>
      <c r="D41" s="93">
        <f t="shared" ref="D41:J41" si="1">SUM(D42:D44)</f>
        <v>8271.0600000000013</v>
      </c>
      <c r="E41" s="93">
        <f t="shared" si="1"/>
        <v>11375.93</v>
      </c>
      <c r="F41" s="93">
        <f t="shared" si="1"/>
        <v>9000</v>
      </c>
      <c r="G41" s="46">
        <f t="shared" si="1"/>
        <v>17175</v>
      </c>
      <c r="H41" s="67">
        <f t="shared" si="1"/>
        <v>12915</v>
      </c>
      <c r="I41" s="147">
        <f t="shared" si="1"/>
        <v>12915</v>
      </c>
      <c r="J41" s="147">
        <f t="shared" si="1"/>
        <v>12915</v>
      </c>
    </row>
    <row r="42" spans="1:10" x14ac:dyDescent="0.25">
      <c r="A42" s="59">
        <v>39</v>
      </c>
      <c r="B42" s="18">
        <v>620</v>
      </c>
      <c r="C42" s="19" t="s">
        <v>19</v>
      </c>
      <c r="D42" s="94">
        <v>0</v>
      </c>
      <c r="E42" s="94">
        <v>0</v>
      </c>
      <c r="F42" s="94">
        <v>0</v>
      </c>
      <c r="G42" s="45">
        <v>1245</v>
      </c>
      <c r="H42" s="70">
        <v>1245</v>
      </c>
      <c r="I42" s="70">
        <v>1245</v>
      </c>
      <c r="J42" s="168">
        <v>1245</v>
      </c>
    </row>
    <row r="43" spans="1:10" x14ac:dyDescent="0.25">
      <c r="A43" s="59">
        <v>40</v>
      </c>
      <c r="B43" s="18">
        <v>630</v>
      </c>
      <c r="C43" s="19" t="s">
        <v>5</v>
      </c>
      <c r="D43" s="94">
        <v>4771.0600000000004</v>
      </c>
      <c r="E43" s="94">
        <v>7875.93</v>
      </c>
      <c r="F43" s="94">
        <v>4800</v>
      </c>
      <c r="G43" s="45">
        <v>9930</v>
      </c>
      <c r="H43" s="70">
        <v>7670</v>
      </c>
      <c r="I43" s="70">
        <v>7670</v>
      </c>
      <c r="J43" s="168">
        <v>7670</v>
      </c>
    </row>
    <row r="44" spans="1:10" x14ac:dyDescent="0.25">
      <c r="A44" s="59">
        <v>41</v>
      </c>
      <c r="B44" s="18"/>
      <c r="C44" s="19" t="s">
        <v>20</v>
      </c>
      <c r="D44" s="94">
        <v>3500</v>
      </c>
      <c r="E44" s="94">
        <v>3500</v>
      </c>
      <c r="F44" s="94">
        <v>4200</v>
      </c>
      <c r="G44" s="48">
        <v>6000</v>
      </c>
      <c r="H44" s="66">
        <v>4000</v>
      </c>
      <c r="I44" s="66">
        <v>4000</v>
      </c>
      <c r="J44" s="140">
        <v>4000</v>
      </c>
    </row>
    <row r="45" spans="1:10" x14ac:dyDescent="0.25">
      <c r="A45" s="59">
        <v>44</v>
      </c>
      <c r="B45" s="150" t="s">
        <v>127</v>
      </c>
      <c r="C45" s="17" t="s">
        <v>78</v>
      </c>
      <c r="D45" s="93">
        <f t="shared" ref="D45:J45" si="2">D46+D47+D50+D53</f>
        <v>12641.490000000002</v>
      </c>
      <c r="E45" s="93">
        <f t="shared" si="2"/>
        <v>14798.25</v>
      </c>
      <c r="F45" s="93">
        <f t="shared" si="2"/>
        <v>18000</v>
      </c>
      <c r="G45" s="46">
        <f t="shared" si="2"/>
        <v>22500</v>
      </c>
      <c r="H45" s="67">
        <f t="shared" si="2"/>
        <v>23500</v>
      </c>
      <c r="I45" s="147">
        <f t="shared" si="2"/>
        <v>19000</v>
      </c>
      <c r="J45" s="147">
        <f t="shared" si="2"/>
        <v>19000</v>
      </c>
    </row>
    <row r="46" spans="1:10" x14ac:dyDescent="0.25">
      <c r="A46" s="59">
        <v>45</v>
      </c>
      <c r="B46" s="27">
        <v>635</v>
      </c>
      <c r="C46" s="28" t="s">
        <v>21</v>
      </c>
      <c r="D46" s="98">
        <v>1998.15</v>
      </c>
      <c r="E46" s="98">
        <v>0</v>
      </c>
      <c r="F46" s="98">
        <v>5000</v>
      </c>
      <c r="G46" s="45">
        <v>5000</v>
      </c>
      <c r="H46" s="66">
        <v>5000</v>
      </c>
      <c r="I46" s="66">
        <v>5000</v>
      </c>
      <c r="J46" s="140">
        <v>5000</v>
      </c>
    </row>
    <row r="47" spans="1:10" x14ac:dyDescent="0.25">
      <c r="A47" s="59">
        <v>46</v>
      </c>
      <c r="B47" s="29">
        <v>633</v>
      </c>
      <c r="C47" s="30" t="s">
        <v>22</v>
      </c>
      <c r="D47" s="99">
        <v>290.49</v>
      </c>
      <c r="E47" s="99">
        <v>104.18</v>
      </c>
      <c r="F47" s="99">
        <v>500</v>
      </c>
      <c r="G47" s="49">
        <f>SUM(G48:G49)</f>
        <v>500</v>
      </c>
      <c r="H47" s="71">
        <f>SUM(H48:H49)</f>
        <v>1000</v>
      </c>
      <c r="I47" s="71">
        <f>SUM(I48:I49)</f>
        <v>1000</v>
      </c>
      <c r="J47" s="169">
        <f>SUM(J48:J49)</f>
        <v>1000</v>
      </c>
    </row>
    <row r="48" spans="1:10" x14ac:dyDescent="0.25">
      <c r="A48" s="59">
        <v>47</v>
      </c>
      <c r="B48" s="31"/>
      <c r="C48" s="32" t="s">
        <v>77</v>
      </c>
      <c r="D48" s="100">
        <v>290.49</v>
      </c>
      <c r="E48" s="100">
        <v>104.18</v>
      </c>
      <c r="F48" s="100">
        <v>500</v>
      </c>
      <c r="G48" s="45">
        <v>500</v>
      </c>
      <c r="H48" s="66">
        <v>300</v>
      </c>
      <c r="I48" s="66">
        <v>300</v>
      </c>
      <c r="J48" s="140">
        <v>300</v>
      </c>
    </row>
    <row r="49" spans="1:10" x14ac:dyDescent="0.25">
      <c r="A49" s="59">
        <v>48</v>
      </c>
      <c r="B49" s="31"/>
      <c r="C49" s="32" t="s">
        <v>23</v>
      </c>
      <c r="D49" s="100">
        <v>0</v>
      </c>
      <c r="E49" s="100">
        <v>0</v>
      </c>
      <c r="F49" s="100">
        <v>0</v>
      </c>
      <c r="G49" s="45"/>
      <c r="H49" s="66">
        <v>700</v>
      </c>
      <c r="I49" s="66">
        <v>700</v>
      </c>
      <c r="J49" s="140">
        <v>700</v>
      </c>
    </row>
    <row r="50" spans="1:10" x14ac:dyDescent="0.25">
      <c r="A50" s="59">
        <v>49</v>
      </c>
      <c r="B50" s="29">
        <v>630</v>
      </c>
      <c r="C50" s="30" t="s">
        <v>24</v>
      </c>
      <c r="D50" s="99">
        <v>6572.85</v>
      </c>
      <c r="E50" s="99">
        <f>E51</f>
        <v>9964.07</v>
      </c>
      <c r="F50" s="99">
        <v>6500</v>
      </c>
      <c r="G50" s="49">
        <f>SUM(G51:G52)</f>
        <v>11000</v>
      </c>
      <c r="H50" s="71">
        <f>SUM(H51:H52)</f>
        <v>11500</v>
      </c>
      <c r="I50" s="71">
        <f>SUM(I51:I52)</f>
        <v>7000</v>
      </c>
      <c r="J50" s="169">
        <f>SUM(J51:J52)</f>
        <v>7000</v>
      </c>
    </row>
    <row r="51" spans="1:10" x14ac:dyDescent="0.25">
      <c r="A51" s="59">
        <v>50</v>
      </c>
      <c r="B51" s="31"/>
      <c r="C51" s="32" t="s">
        <v>106</v>
      </c>
      <c r="D51" s="100">
        <v>6572.85</v>
      </c>
      <c r="E51" s="100">
        <v>9964.07</v>
      </c>
      <c r="F51" s="100">
        <v>6500</v>
      </c>
      <c r="G51" s="45">
        <v>11000</v>
      </c>
      <c r="H51" s="68">
        <v>11000</v>
      </c>
      <c r="I51" s="68">
        <v>6500</v>
      </c>
      <c r="J51" s="167">
        <v>6500</v>
      </c>
    </row>
    <row r="52" spans="1:10" x14ac:dyDescent="0.25">
      <c r="A52" s="59">
        <v>51</v>
      </c>
      <c r="B52" s="31"/>
      <c r="C52" s="32" t="s">
        <v>25</v>
      </c>
      <c r="D52" s="100">
        <v>0</v>
      </c>
      <c r="E52" s="100"/>
      <c r="F52" s="100">
        <v>0</v>
      </c>
      <c r="G52" s="45">
        <v>0</v>
      </c>
      <c r="H52" s="68">
        <v>500</v>
      </c>
      <c r="I52" s="68">
        <v>500</v>
      </c>
      <c r="J52" s="167">
        <v>500</v>
      </c>
    </row>
    <row r="53" spans="1:10" x14ac:dyDescent="0.25">
      <c r="A53" s="59">
        <v>52</v>
      </c>
      <c r="B53" s="27">
        <v>640</v>
      </c>
      <c r="C53" s="28" t="s">
        <v>26</v>
      </c>
      <c r="D53" s="98">
        <v>3780</v>
      </c>
      <c r="E53" s="98">
        <v>4730</v>
      </c>
      <c r="F53" s="98">
        <v>6000</v>
      </c>
      <c r="G53" s="45">
        <v>6000</v>
      </c>
      <c r="H53" s="68">
        <v>6000</v>
      </c>
      <c r="I53" s="68">
        <v>6000</v>
      </c>
      <c r="J53" s="167">
        <v>6000</v>
      </c>
    </row>
    <row r="54" spans="1:10" x14ac:dyDescent="0.25">
      <c r="A54" s="59">
        <v>53</v>
      </c>
      <c r="B54" s="24" t="s">
        <v>27</v>
      </c>
      <c r="C54" s="17" t="s">
        <v>79</v>
      </c>
      <c r="D54" s="93">
        <f>D55</f>
        <v>0</v>
      </c>
      <c r="E54" s="93">
        <v>0</v>
      </c>
      <c r="F54" s="93">
        <f>F55</f>
        <v>500</v>
      </c>
      <c r="G54" s="46">
        <v>500</v>
      </c>
      <c r="H54" s="67">
        <v>500</v>
      </c>
      <c r="I54" s="146">
        <f>I55</f>
        <v>500</v>
      </c>
      <c r="J54" s="146">
        <f>J55</f>
        <v>500</v>
      </c>
    </row>
    <row r="55" spans="1:10" x14ac:dyDescent="0.25">
      <c r="A55" s="59">
        <v>54</v>
      </c>
      <c r="B55" s="18"/>
      <c r="C55" s="19" t="s">
        <v>5</v>
      </c>
      <c r="D55" s="94">
        <v>0</v>
      </c>
      <c r="E55" s="94">
        <v>0</v>
      </c>
      <c r="F55" s="94">
        <v>500</v>
      </c>
      <c r="G55" s="47">
        <v>500</v>
      </c>
      <c r="H55" s="68">
        <v>500</v>
      </c>
      <c r="I55" s="134">
        <v>500</v>
      </c>
      <c r="J55" s="176">
        <v>500</v>
      </c>
    </row>
    <row r="56" spans="1:10" x14ac:dyDescent="0.25">
      <c r="A56" s="59">
        <v>55</v>
      </c>
      <c r="B56" s="24" t="s">
        <v>28</v>
      </c>
      <c r="C56" s="17" t="s">
        <v>80</v>
      </c>
      <c r="D56" s="93">
        <f>D57</f>
        <v>1021.34</v>
      </c>
      <c r="E56" s="93">
        <f>E57</f>
        <v>1722.27</v>
      </c>
      <c r="F56" s="93">
        <f>F57</f>
        <v>3300</v>
      </c>
      <c r="G56" s="46">
        <v>3300</v>
      </c>
      <c r="H56" s="67">
        <f>H57</f>
        <v>4000</v>
      </c>
      <c r="I56" s="146">
        <f>I57</f>
        <v>3300</v>
      </c>
      <c r="J56" s="146">
        <f>J57</f>
        <v>3300</v>
      </c>
    </row>
    <row r="57" spans="1:10" x14ac:dyDescent="0.25">
      <c r="A57" s="59">
        <v>56</v>
      </c>
      <c r="B57" s="18">
        <v>630</v>
      </c>
      <c r="C57" s="19" t="s">
        <v>5</v>
      </c>
      <c r="D57" s="94">
        <v>1021.34</v>
      </c>
      <c r="E57" s="94">
        <v>1722.27</v>
      </c>
      <c r="F57" s="94">
        <v>3300</v>
      </c>
      <c r="G57" s="47">
        <v>3300</v>
      </c>
      <c r="H57" s="68">
        <v>4000</v>
      </c>
      <c r="I57" s="180">
        <v>3300</v>
      </c>
      <c r="J57" s="180">
        <v>3300</v>
      </c>
    </row>
    <row r="58" spans="1:10" x14ac:dyDescent="0.25">
      <c r="A58" s="59">
        <v>57</v>
      </c>
      <c r="B58" s="24" t="s">
        <v>29</v>
      </c>
      <c r="C58" s="33" t="s">
        <v>30</v>
      </c>
      <c r="D58" s="93">
        <f>SUM(D59:D61)</f>
        <v>74556.72</v>
      </c>
      <c r="E58" s="93">
        <f>SUM(E59:E61)</f>
        <v>91488.37000000001</v>
      </c>
      <c r="F58" s="93">
        <f>SUM(F59:F61)</f>
        <v>89920</v>
      </c>
      <c r="G58" s="46">
        <f>SUM(G59:G61)</f>
        <v>90920</v>
      </c>
      <c r="H58" s="67">
        <v>98912.000000000015</v>
      </c>
      <c r="I58" s="146">
        <f>SUM(I59:I61)</f>
        <v>98912.000000000015</v>
      </c>
      <c r="J58" s="146">
        <f>SUM(J59:J61)</f>
        <v>98912.000000000015</v>
      </c>
    </row>
    <row r="59" spans="1:10" x14ac:dyDescent="0.25">
      <c r="A59" s="59">
        <v>58</v>
      </c>
      <c r="B59" s="18">
        <v>610</v>
      </c>
      <c r="C59" s="19" t="s">
        <v>13</v>
      </c>
      <c r="D59" s="94">
        <v>47099.199999999997</v>
      </c>
      <c r="E59" s="94">
        <v>56086.61</v>
      </c>
      <c r="F59" s="94">
        <v>58850</v>
      </c>
      <c r="G59" s="45">
        <v>58850</v>
      </c>
      <c r="H59" s="68">
        <v>64735.000000000007</v>
      </c>
      <c r="I59" s="68">
        <v>64735.000000000007</v>
      </c>
      <c r="J59" s="68">
        <v>64735.000000000007</v>
      </c>
    </row>
    <row r="60" spans="1:10" x14ac:dyDescent="0.25">
      <c r="A60" s="59">
        <v>59</v>
      </c>
      <c r="B60" s="18">
        <v>620</v>
      </c>
      <c r="C60" s="19" t="s">
        <v>4</v>
      </c>
      <c r="D60" s="94">
        <v>16834.2</v>
      </c>
      <c r="E60" s="94">
        <v>19293.88</v>
      </c>
      <c r="F60" s="94">
        <v>20570</v>
      </c>
      <c r="G60" s="45">
        <v>20570</v>
      </c>
      <c r="H60" s="68">
        <v>22627.000000000004</v>
      </c>
      <c r="I60" s="68">
        <v>22627.000000000004</v>
      </c>
      <c r="J60" s="68">
        <v>22627.000000000004</v>
      </c>
    </row>
    <row r="61" spans="1:10" x14ac:dyDescent="0.25">
      <c r="A61" s="59">
        <v>60</v>
      </c>
      <c r="B61" s="18">
        <v>630</v>
      </c>
      <c r="C61" s="19" t="s">
        <v>5</v>
      </c>
      <c r="D61" s="94">
        <v>10623.32</v>
      </c>
      <c r="E61" s="94">
        <v>16107.88</v>
      </c>
      <c r="F61" s="94">
        <v>10500</v>
      </c>
      <c r="G61" s="47">
        <v>11500</v>
      </c>
      <c r="H61" s="68">
        <v>11550.000000000002</v>
      </c>
      <c r="I61" s="68">
        <v>11550.000000000002</v>
      </c>
      <c r="J61" s="68">
        <v>11550.000000000002</v>
      </c>
    </row>
    <row r="62" spans="1:10" x14ac:dyDescent="0.25">
      <c r="A62" s="59">
        <v>61</v>
      </c>
      <c r="B62" s="24" t="s">
        <v>31</v>
      </c>
      <c r="C62" s="33" t="s">
        <v>32</v>
      </c>
      <c r="D62" s="93">
        <f>SUM(D63:D66)</f>
        <v>128454.55</v>
      </c>
      <c r="E62" s="93">
        <f>SUM(E63:E66)</f>
        <v>145518.60999999999</v>
      </c>
      <c r="F62" s="93">
        <f>SUM(F63:F66)</f>
        <v>146430</v>
      </c>
      <c r="G62" s="46">
        <v>172876</v>
      </c>
      <c r="H62" s="67">
        <v>190163.60000000003</v>
      </c>
      <c r="I62" s="147">
        <f>SUM(I63:I66)</f>
        <v>190163.60000000003</v>
      </c>
      <c r="J62" s="147">
        <f>SUM(J63:J66)</f>
        <v>190163.60000000003</v>
      </c>
    </row>
    <row r="63" spans="1:10" x14ac:dyDescent="0.25">
      <c r="A63" s="59">
        <v>62</v>
      </c>
      <c r="B63" s="18">
        <v>610</v>
      </c>
      <c r="C63" s="19" t="s">
        <v>13</v>
      </c>
      <c r="D63" s="94">
        <v>76863.33</v>
      </c>
      <c r="E63" s="94">
        <v>90166.1</v>
      </c>
      <c r="F63" s="94">
        <v>87780</v>
      </c>
      <c r="G63" s="45">
        <v>103650</v>
      </c>
      <c r="H63" s="66">
        <v>114015.00000000001</v>
      </c>
      <c r="I63" s="66">
        <v>114015.00000000001</v>
      </c>
      <c r="J63" s="66">
        <v>114015.00000000001</v>
      </c>
    </row>
    <row r="64" spans="1:10" x14ac:dyDescent="0.25">
      <c r="A64" s="59">
        <v>63</v>
      </c>
      <c r="B64" s="18">
        <v>620</v>
      </c>
      <c r="C64" s="19" t="s">
        <v>4</v>
      </c>
      <c r="D64" s="94">
        <v>27331.75</v>
      </c>
      <c r="E64" s="94">
        <v>32232.94</v>
      </c>
      <c r="F64" s="94">
        <v>30650</v>
      </c>
      <c r="G64" s="45">
        <v>36226</v>
      </c>
      <c r="H64" s="66">
        <v>39848.600000000006</v>
      </c>
      <c r="I64" s="66">
        <v>39848.600000000006</v>
      </c>
      <c r="J64" s="66">
        <v>39848.600000000006</v>
      </c>
    </row>
    <row r="65" spans="1:10" x14ac:dyDescent="0.25">
      <c r="A65" s="59">
        <v>64</v>
      </c>
      <c r="B65" s="18">
        <v>630</v>
      </c>
      <c r="C65" s="19" t="s">
        <v>5</v>
      </c>
      <c r="D65" s="94">
        <v>16706.87</v>
      </c>
      <c r="E65" s="94">
        <v>13838.8</v>
      </c>
      <c r="F65" s="94">
        <v>20000</v>
      </c>
      <c r="G65" s="45">
        <v>25000</v>
      </c>
      <c r="H65" s="66">
        <v>27500.000000000004</v>
      </c>
      <c r="I65" s="66">
        <v>27500.000000000004</v>
      </c>
      <c r="J65" s="66">
        <v>27500.000000000004</v>
      </c>
    </row>
    <row r="66" spans="1:10" x14ac:dyDescent="0.25">
      <c r="A66" s="59">
        <v>65</v>
      </c>
      <c r="B66" s="18">
        <v>640</v>
      </c>
      <c r="C66" s="19" t="s">
        <v>33</v>
      </c>
      <c r="D66" s="94">
        <v>7552.6</v>
      </c>
      <c r="E66" s="94">
        <v>9280.77</v>
      </c>
      <c r="F66" s="94">
        <v>8000</v>
      </c>
      <c r="G66" s="47">
        <v>8000</v>
      </c>
      <c r="H66" s="66">
        <v>8800</v>
      </c>
      <c r="I66" s="66">
        <v>8800</v>
      </c>
      <c r="J66" s="66">
        <v>8800</v>
      </c>
    </row>
    <row r="67" spans="1:10" x14ac:dyDescent="0.25">
      <c r="A67" s="59">
        <v>66</v>
      </c>
      <c r="B67" s="24" t="s">
        <v>81</v>
      </c>
      <c r="C67" s="33" t="s">
        <v>82</v>
      </c>
      <c r="D67" s="93">
        <f>SUM(D68:D71)</f>
        <v>200189.48</v>
      </c>
      <c r="E67" s="93">
        <f>SUM(E68:E71)</f>
        <v>212125.24</v>
      </c>
      <c r="F67" s="93">
        <f>SUM(F68:F71)</f>
        <v>217027</v>
      </c>
      <c r="G67" s="46">
        <v>256816</v>
      </c>
      <c r="H67" s="72">
        <v>281997.60000000003</v>
      </c>
      <c r="I67" s="147">
        <f>SUM(I68:I71)</f>
        <v>281997.60000000003</v>
      </c>
      <c r="J67" s="147">
        <f>SUM(J68:J71)</f>
        <v>281997.60000000003</v>
      </c>
    </row>
    <row r="68" spans="1:10" x14ac:dyDescent="0.25">
      <c r="A68" s="59">
        <v>67</v>
      </c>
      <c r="B68" s="18">
        <v>610</v>
      </c>
      <c r="C68" s="19" t="s">
        <v>13</v>
      </c>
      <c r="D68" s="94">
        <v>122920.65</v>
      </c>
      <c r="E68" s="94">
        <v>138253.51999999999</v>
      </c>
      <c r="F68" s="94">
        <v>135107</v>
      </c>
      <c r="G68" s="45">
        <v>163628</v>
      </c>
      <c r="H68" s="66">
        <v>179990.80000000002</v>
      </c>
      <c r="I68" s="66">
        <v>179990.80000000002</v>
      </c>
      <c r="J68" s="66">
        <v>179990.80000000002</v>
      </c>
    </row>
    <row r="69" spans="1:10" x14ac:dyDescent="0.25">
      <c r="A69" s="59">
        <v>68</v>
      </c>
      <c r="B69" s="18">
        <v>620</v>
      </c>
      <c r="C69" s="19" t="s">
        <v>4</v>
      </c>
      <c r="D69" s="94">
        <v>41757.730000000003</v>
      </c>
      <c r="E69" s="94">
        <v>46067.87</v>
      </c>
      <c r="F69" s="94">
        <v>47220</v>
      </c>
      <c r="G69" s="45">
        <v>57188</v>
      </c>
      <c r="H69" s="66">
        <v>62906.8</v>
      </c>
      <c r="I69" s="66">
        <v>62906.8</v>
      </c>
      <c r="J69" s="66">
        <v>62906.8</v>
      </c>
    </row>
    <row r="70" spans="1:10" x14ac:dyDescent="0.25">
      <c r="A70" s="59">
        <v>69</v>
      </c>
      <c r="B70" s="18">
        <v>630</v>
      </c>
      <c r="C70" s="19" t="s">
        <v>5</v>
      </c>
      <c r="D70" s="94">
        <v>34571.26</v>
      </c>
      <c r="E70" s="94">
        <v>23950.95</v>
      </c>
      <c r="F70" s="94">
        <v>29700</v>
      </c>
      <c r="G70" s="45">
        <v>31000</v>
      </c>
      <c r="H70" s="66">
        <v>34100</v>
      </c>
      <c r="I70" s="66">
        <v>34100</v>
      </c>
      <c r="J70" s="66">
        <v>34100</v>
      </c>
    </row>
    <row r="71" spans="1:10" x14ac:dyDescent="0.25">
      <c r="A71" s="59">
        <v>70</v>
      </c>
      <c r="B71" s="18">
        <v>640</v>
      </c>
      <c r="C71" s="19" t="s">
        <v>34</v>
      </c>
      <c r="D71" s="94">
        <v>939.84</v>
      </c>
      <c r="E71" s="94">
        <v>3852.9</v>
      </c>
      <c r="F71" s="94">
        <v>5000</v>
      </c>
      <c r="G71" s="45">
        <v>5000</v>
      </c>
      <c r="H71" s="66">
        <v>5000</v>
      </c>
      <c r="I71" s="66">
        <v>5000</v>
      </c>
      <c r="J71" s="66">
        <v>5000</v>
      </c>
    </row>
    <row r="72" spans="1:10" x14ac:dyDescent="0.25">
      <c r="A72" s="59">
        <v>71</v>
      </c>
      <c r="B72" s="24" t="s">
        <v>84</v>
      </c>
      <c r="C72" s="33" t="s">
        <v>83</v>
      </c>
      <c r="D72" s="93">
        <f>SUM(D73:D75)</f>
        <v>19039.830000000002</v>
      </c>
      <c r="E72" s="93">
        <f>SUM(E73:E75)</f>
        <v>19556.330000000002</v>
      </c>
      <c r="F72" s="93">
        <f>SUM(F73:F75)</f>
        <v>22050</v>
      </c>
      <c r="G72" s="46">
        <v>23050</v>
      </c>
      <c r="H72" s="67">
        <v>25055.000000000004</v>
      </c>
      <c r="I72" s="147">
        <f>SUM(I73:I75)</f>
        <v>25055.000000000004</v>
      </c>
      <c r="J72" s="147">
        <f>SUM(J73:J75)</f>
        <v>25055.000000000004</v>
      </c>
    </row>
    <row r="73" spans="1:10" x14ac:dyDescent="0.25">
      <c r="A73" s="59">
        <v>72</v>
      </c>
      <c r="B73" s="18">
        <v>610</v>
      </c>
      <c r="C73" s="19" t="s">
        <v>13</v>
      </c>
      <c r="D73" s="94">
        <v>12967.44</v>
      </c>
      <c r="E73" s="94">
        <v>13171.36</v>
      </c>
      <c r="F73" s="94">
        <v>14850</v>
      </c>
      <c r="G73" s="45">
        <v>14850</v>
      </c>
      <c r="H73" s="68">
        <v>16335.000000000002</v>
      </c>
      <c r="I73" s="68">
        <v>16335.000000000002</v>
      </c>
      <c r="J73" s="68">
        <v>16335.000000000002</v>
      </c>
    </row>
    <row r="74" spans="1:10" x14ac:dyDescent="0.25">
      <c r="A74" s="59">
        <v>73</v>
      </c>
      <c r="B74" s="18">
        <v>620</v>
      </c>
      <c r="C74" s="19" t="s">
        <v>4</v>
      </c>
      <c r="D74" s="94">
        <v>4378.21</v>
      </c>
      <c r="E74" s="94">
        <v>4694.7</v>
      </c>
      <c r="F74" s="94">
        <v>5200</v>
      </c>
      <c r="G74" s="45">
        <v>5200</v>
      </c>
      <c r="H74" s="68">
        <v>5720.0000000000009</v>
      </c>
      <c r="I74" s="68">
        <v>5720.0000000000009</v>
      </c>
      <c r="J74" s="68">
        <v>5720.0000000000009</v>
      </c>
    </row>
    <row r="75" spans="1:10" x14ac:dyDescent="0.25">
      <c r="A75" s="59">
        <v>74</v>
      </c>
      <c r="B75" s="18">
        <v>630</v>
      </c>
      <c r="C75" s="19" t="s">
        <v>5</v>
      </c>
      <c r="D75" s="94">
        <v>1694.18</v>
      </c>
      <c r="E75" s="94">
        <v>1690.27</v>
      </c>
      <c r="F75" s="94">
        <v>2000</v>
      </c>
      <c r="G75" s="47">
        <v>3000</v>
      </c>
      <c r="H75" s="68">
        <v>3000</v>
      </c>
      <c r="I75" s="68">
        <v>3000</v>
      </c>
      <c r="J75" s="68">
        <v>3000</v>
      </c>
    </row>
    <row r="76" spans="1:10" x14ac:dyDescent="0.25">
      <c r="A76" s="59">
        <v>75</v>
      </c>
      <c r="B76" s="24" t="s">
        <v>85</v>
      </c>
      <c r="C76" s="33" t="s">
        <v>86</v>
      </c>
      <c r="D76" s="93">
        <f t="shared" ref="D76:J76" si="3">SUM(D77:D81)</f>
        <v>34647.53</v>
      </c>
      <c r="E76" s="93">
        <f t="shared" si="3"/>
        <v>38252.76</v>
      </c>
      <c r="F76" s="93">
        <f t="shared" si="3"/>
        <v>37180</v>
      </c>
      <c r="G76" s="46">
        <f t="shared" si="3"/>
        <v>37180</v>
      </c>
      <c r="H76" s="67">
        <f t="shared" si="3"/>
        <v>68140</v>
      </c>
      <c r="I76" s="147">
        <f t="shared" si="3"/>
        <v>68140</v>
      </c>
      <c r="J76" s="147">
        <f t="shared" si="3"/>
        <v>68140</v>
      </c>
    </row>
    <row r="77" spans="1:10" x14ac:dyDescent="0.25">
      <c r="A77" s="59">
        <v>76</v>
      </c>
      <c r="B77" s="18">
        <v>610</v>
      </c>
      <c r="C77" s="19" t="s">
        <v>13</v>
      </c>
      <c r="D77" s="94">
        <v>3600.28</v>
      </c>
      <c r="E77" s="94">
        <v>4849</v>
      </c>
      <c r="F77" s="94">
        <v>4950</v>
      </c>
      <c r="G77" s="45">
        <v>4950</v>
      </c>
      <c r="H77" s="68">
        <v>5445</v>
      </c>
      <c r="I77" s="68">
        <v>5445</v>
      </c>
      <c r="J77" s="68">
        <v>5445</v>
      </c>
    </row>
    <row r="78" spans="1:10" x14ac:dyDescent="0.25">
      <c r="A78" s="59">
        <v>77</v>
      </c>
      <c r="B78" s="18">
        <v>620</v>
      </c>
      <c r="C78" s="19" t="s">
        <v>35</v>
      </c>
      <c r="D78" s="94">
        <v>1344.78</v>
      </c>
      <c r="E78" s="94">
        <v>1518.6</v>
      </c>
      <c r="F78" s="94">
        <v>1730</v>
      </c>
      <c r="G78" s="45">
        <v>1730</v>
      </c>
      <c r="H78" s="68">
        <v>1903.0000000000002</v>
      </c>
      <c r="I78" s="68">
        <v>1903.0000000000002</v>
      </c>
      <c r="J78" s="68">
        <v>1903.0000000000002</v>
      </c>
    </row>
    <row r="79" spans="1:10" x14ac:dyDescent="0.25">
      <c r="A79" s="59">
        <v>78</v>
      </c>
      <c r="B79" s="18">
        <v>630</v>
      </c>
      <c r="C79" s="19" t="s">
        <v>5</v>
      </c>
      <c r="D79" s="94">
        <v>2205.38</v>
      </c>
      <c r="E79" s="94">
        <v>2017.46</v>
      </c>
      <c r="F79" s="94">
        <v>2000</v>
      </c>
      <c r="G79" s="47">
        <v>2000</v>
      </c>
      <c r="H79" s="68">
        <v>2000</v>
      </c>
      <c r="I79" s="68">
        <v>2000</v>
      </c>
      <c r="J79" s="68">
        <v>2000</v>
      </c>
    </row>
    <row r="80" spans="1:10" x14ac:dyDescent="0.25">
      <c r="A80" s="59">
        <v>79</v>
      </c>
      <c r="B80" s="18">
        <v>630</v>
      </c>
      <c r="C80" s="19" t="s">
        <v>101</v>
      </c>
      <c r="D80" s="94">
        <v>27497.09</v>
      </c>
      <c r="E80" s="94">
        <v>29867.7</v>
      </c>
      <c r="F80" s="94">
        <v>26000</v>
      </c>
      <c r="G80" s="47">
        <v>26000</v>
      </c>
      <c r="H80" s="167">
        <v>26000</v>
      </c>
      <c r="I80" s="167">
        <v>26000</v>
      </c>
      <c r="J80" s="167">
        <v>26000</v>
      </c>
    </row>
    <row r="81" spans="1:10" x14ac:dyDescent="0.25">
      <c r="A81" s="59">
        <v>80</v>
      </c>
      <c r="B81" s="34">
        <v>633</v>
      </c>
      <c r="C81" s="19" t="s">
        <v>102</v>
      </c>
      <c r="D81" s="94">
        <v>0</v>
      </c>
      <c r="E81" s="94">
        <v>0</v>
      </c>
      <c r="F81" s="94">
        <v>2500</v>
      </c>
      <c r="G81" s="47">
        <v>2500</v>
      </c>
      <c r="H81" s="167">
        <v>32792</v>
      </c>
      <c r="I81" s="167">
        <v>32792</v>
      </c>
      <c r="J81" s="167">
        <v>32792</v>
      </c>
    </row>
    <row r="82" spans="1:10" x14ac:dyDescent="0.25">
      <c r="A82" s="59">
        <v>81</v>
      </c>
      <c r="B82" s="24" t="s">
        <v>87</v>
      </c>
      <c r="C82" s="33" t="s">
        <v>88</v>
      </c>
      <c r="D82" s="93">
        <f>SUM(D83:D85)</f>
        <v>10254.66</v>
      </c>
      <c r="E82" s="93">
        <f>SUM(E83:E85)</f>
        <v>12577.83</v>
      </c>
      <c r="F82" s="93">
        <f>SUM(F83:F85)</f>
        <v>12950</v>
      </c>
      <c r="G82" s="46">
        <v>12950</v>
      </c>
      <c r="H82" s="67">
        <v>13945.000000000002</v>
      </c>
      <c r="I82" s="147">
        <f>SUM(I83:I85)</f>
        <v>13945.000000000002</v>
      </c>
      <c r="J82" s="147">
        <f>SUM(J83:J85)</f>
        <v>13945.000000000002</v>
      </c>
    </row>
    <row r="83" spans="1:10" x14ac:dyDescent="0.25">
      <c r="A83" s="59">
        <v>82</v>
      </c>
      <c r="B83" s="18">
        <v>610</v>
      </c>
      <c r="C83" s="19" t="s">
        <v>13</v>
      </c>
      <c r="D83" s="94">
        <v>4912.3599999999997</v>
      </c>
      <c r="E83" s="94">
        <v>7273.53</v>
      </c>
      <c r="F83" s="94">
        <v>7370</v>
      </c>
      <c r="G83" s="45">
        <v>7370</v>
      </c>
      <c r="H83" s="68">
        <v>8107.0000000000009</v>
      </c>
      <c r="I83" s="68">
        <v>8107.0000000000009</v>
      </c>
      <c r="J83" s="68">
        <v>8107.0000000000009</v>
      </c>
    </row>
    <row r="84" spans="1:10" x14ac:dyDescent="0.25">
      <c r="A84" s="59">
        <v>83</v>
      </c>
      <c r="B84" s="18">
        <v>620</v>
      </c>
      <c r="C84" s="19" t="s">
        <v>35</v>
      </c>
      <c r="D84" s="94">
        <v>2017.08</v>
      </c>
      <c r="E84" s="94">
        <v>2278.0500000000002</v>
      </c>
      <c r="F84" s="94">
        <v>2580</v>
      </c>
      <c r="G84" s="45">
        <v>2580</v>
      </c>
      <c r="H84" s="68">
        <v>2838.0000000000005</v>
      </c>
      <c r="I84" s="68">
        <v>2838.0000000000005</v>
      </c>
      <c r="J84" s="68">
        <v>2838.0000000000005</v>
      </c>
    </row>
    <row r="85" spans="1:10" x14ac:dyDescent="0.25">
      <c r="A85" s="59">
        <v>84</v>
      </c>
      <c r="B85" s="18">
        <v>630</v>
      </c>
      <c r="C85" s="19" t="s">
        <v>5</v>
      </c>
      <c r="D85" s="94">
        <v>3325.22</v>
      </c>
      <c r="E85" s="94">
        <v>3026.25</v>
      </c>
      <c r="F85" s="94">
        <v>3000</v>
      </c>
      <c r="G85" s="47">
        <v>3000</v>
      </c>
      <c r="H85" s="68">
        <v>3000</v>
      </c>
      <c r="I85" s="68">
        <v>3000</v>
      </c>
      <c r="J85" s="68">
        <v>3000</v>
      </c>
    </row>
    <row r="86" spans="1:10" x14ac:dyDescent="0.25">
      <c r="A86" s="59">
        <v>85</v>
      </c>
      <c r="B86" s="24" t="s">
        <v>89</v>
      </c>
      <c r="C86" s="33" t="s">
        <v>90</v>
      </c>
      <c r="D86" s="93">
        <f>SUM(D87:D89)</f>
        <v>17044.57</v>
      </c>
      <c r="E86" s="93">
        <f>SUM(E87:E89)</f>
        <v>20969.28</v>
      </c>
      <c r="F86" s="93">
        <f>SUM(F87:F89)</f>
        <v>21410</v>
      </c>
      <c r="G86" s="46">
        <v>21410</v>
      </c>
      <c r="H86" s="67">
        <v>23060</v>
      </c>
      <c r="I86" s="147">
        <f>SUM(I87:I89)</f>
        <v>23060</v>
      </c>
      <c r="J86" s="147">
        <f>SUM(J87:J89)</f>
        <v>23060</v>
      </c>
    </row>
    <row r="87" spans="1:10" x14ac:dyDescent="0.25">
      <c r="A87" s="59">
        <v>86</v>
      </c>
      <c r="B87" s="18">
        <v>610</v>
      </c>
      <c r="C87" s="19" t="s">
        <v>13</v>
      </c>
      <c r="D87" s="94">
        <v>8186.62</v>
      </c>
      <c r="E87" s="94">
        <v>12122.6</v>
      </c>
      <c r="F87" s="94">
        <v>12160</v>
      </c>
      <c r="G87" s="45">
        <v>12160</v>
      </c>
      <c r="H87" s="68">
        <v>13380</v>
      </c>
      <c r="I87" s="68">
        <v>13380</v>
      </c>
      <c r="J87" s="68">
        <v>13380</v>
      </c>
    </row>
    <row r="88" spans="1:10" x14ac:dyDescent="0.25">
      <c r="A88" s="59">
        <v>87</v>
      </c>
      <c r="B88" s="18">
        <v>620</v>
      </c>
      <c r="C88" s="19" t="s">
        <v>35</v>
      </c>
      <c r="D88" s="94">
        <v>3361.95</v>
      </c>
      <c r="E88" s="94">
        <v>3796.77</v>
      </c>
      <c r="F88" s="94">
        <v>4250</v>
      </c>
      <c r="G88" s="45">
        <v>4250</v>
      </c>
      <c r="H88" s="68">
        <v>4680</v>
      </c>
      <c r="I88" s="68">
        <v>4680</v>
      </c>
      <c r="J88" s="68">
        <v>4680</v>
      </c>
    </row>
    <row r="89" spans="1:10" x14ac:dyDescent="0.25">
      <c r="A89" s="59">
        <v>88</v>
      </c>
      <c r="B89" s="18">
        <v>630</v>
      </c>
      <c r="C89" s="19" t="s">
        <v>5</v>
      </c>
      <c r="D89" s="94">
        <v>5496</v>
      </c>
      <c r="E89" s="94">
        <v>5049.91</v>
      </c>
      <c r="F89" s="94">
        <v>5000</v>
      </c>
      <c r="G89" s="47">
        <v>5000</v>
      </c>
      <c r="H89" s="68">
        <v>5000</v>
      </c>
      <c r="I89" s="68">
        <v>5000</v>
      </c>
      <c r="J89" s="68">
        <v>5000</v>
      </c>
    </row>
    <row r="90" spans="1:10" x14ac:dyDescent="0.25">
      <c r="A90" s="59">
        <v>89</v>
      </c>
      <c r="B90" s="130" t="s">
        <v>36</v>
      </c>
      <c r="C90" s="131" t="s">
        <v>91</v>
      </c>
      <c r="D90" s="132">
        <f>D91+D92</f>
        <v>56949.579999999994</v>
      </c>
      <c r="E90" s="132">
        <f>E91+E92+E96</f>
        <v>62178.89</v>
      </c>
      <c r="F90" s="132">
        <f>F91+F92+F96</f>
        <v>75000</v>
      </c>
      <c r="G90" s="133">
        <f>G91+G93+G94+G97+G98+G99</f>
        <v>75000</v>
      </c>
      <c r="H90" s="72">
        <f>H91+H92+H96</f>
        <v>75000</v>
      </c>
      <c r="I90" s="146">
        <f>I91+I92+I96</f>
        <v>75000</v>
      </c>
      <c r="J90" s="146">
        <f>J91+J96</f>
        <v>75000</v>
      </c>
    </row>
    <row r="91" spans="1:10" x14ac:dyDescent="0.25">
      <c r="A91" s="59">
        <v>90</v>
      </c>
      <c r="B91" s="35">
        <v>630</v>
      </c>
      <c r="C91" s="35" t="s">
        <v>37</v>
      </c>
      <c r="D91" s="101">
        <v>5320.45</v>
      </c>
      <c r="E91" s="101">
        <v>4134.55</v>
      </c>
      <c r="F91" s="101">
        <v>5000</v>
      </c>
      <c r="G91" s="50">
        <v>5000</v>
      </c>
      <c r="H91" s="74">
        <v>5000</v>
      </c>
      <c r="I91" s="129">
        <v>5000</v>
      </c>
      <c r="J91" s="177">
        <v>5000</v>
      </c>
    </row>
    <row r="92" spans="1:10" x14ac:dyDescent="0.25">
      <c r="A92" s="59">
        <v>91</v>
      </c>
      <c r="B92" s="35" t="s">
        <v>36</v>
      </c>
      <c r="C92" s="36" t="s">
        <v>38</v>
      </c>
      <c r="D92" s="102">
        <f>SUM(D93:D95)</f>
        <v>51629.13</v>
      </c>
      <c r="E92" s="102">
        <f>SUM(E93:E95)</f>
        <v>19402.559999999998</v>
      </c>
      <c r="F92" s="102">
        <f>SUM(F93:F95)</f>
        <v>47880</v>
      </c>
      <c r="G92" s="51">
        <v>47880</v>
      </c>
      <c r="H92" s="75">
        <v>47880</v>
      </c>
      <c r="I92" s="129">
        <f>SUM(I93:I95)</f>
        <v>15960</v>
      </c>
      <c r="J92" s="177">
        <v>0</v>
      </c>
    </row>
    <row r="93" spans="1:10" x14ac:dyDescent="0.25">
      <c r="A93" s="59">
        <v>92</v>
      </c>
      <c r="B93" s="18">
        <v>610</v>
      </c>
      <c r="C93" s="19" t="s">
        <v>3</v>
      </c>
      <c r="D93" s="94">
        <v>39072.67</v>
      </c>
      <c r="E93" s="94">
        <v>14417.82</v>
      </c>
      <c r="F93" s="94">
        <v>35480</v>
      </c>
      <c r="G93" s="45">
        <v>35480</v>
      </c>
      <c r="H93" s="68">
        <v>35480</v>
      </c>
      <c r="I93" s="64">
        <v>11840</v>
      </c>
      <c r="J93" s="175"/>
    </row>
    <row r="94" spans="1:10" x14ac:dyDescent="0.25">
      <c r="A94" s="59">
        <v>93</v>
      </c>
      <c r="B94" s="18">
        <v>620</v>
      </c>
      <c r="C94" s="19" t="s">
        <v>4</v>
      </c>
      <c r="D94" s="94">
        <v>12200.63</v>
      </c>
      <c r="E94" s="94">
        <v>4984.74</v>
      </c>
      <c r="F94" s="94">
        <v>12400</v>
      </c>
      <c r="G94" s="45">
        <v>12400</v>
      </c>
      <c r="H94" s="68">
        <v>12400</v>
      </c>
      <c r="I94" s="64">
        <v>4120</v>
      </c>
      <c r="J94" s="175"/>
    </row>
    <row r="95" spans="1:10" x14ac:dyDescent="0.25">
      <c r="A95" s="59">
        <v>94</v>
      </c>
      <c r="B95" s="18">
        <v>630</v>
      </c>
      <c r="C95" s="19" t="s">
        <v>5</v>
      </c>
      <c r="D95" s="94">
        <v>355.83</v>
      </c>
      <c r="E95" s="94">
        <v>0</v>
      </c>
      <c r="F95" s="94">
        <v>0</v>
      </c>
      <c r="G95" s="45">
        <v>0</v>
      </c>
      <c r="H95" s="68">
        <v>0</v>
      </c>
      <c r="I95" s="64"/>
      <c r="J95" s="175"/>
    </row>
    <row r="96" spans="1:10" x14ac:dyDescent="0.25">
      <c r="A96" s="59">
        <v>95</v>
      </c>
      <c r="B96" s="35" t="s">
        <v>92</v>
      </c>
      <c r="C96" s="36" t="s">
        <v>93</v>
      </c>
      <c r="D96" s="102">
        <v>0</v>
      </c>
      <c r="E96" s="102">
        <f>SUM(E97:E99)</f>
        <v>38641.78</v>
      </c>
      <c r="F96" s="102">
        <f>SUM(F97:F99)</f>
        <v>22120</v>
      </c>
      <c r="G96" s="52">
        <v>22120</v>
      </c>
      <c r="H96" s="76">
        <v>22120</v>
      </c>
      <c r="I96" s="129">
        <f>SUM(I97:I99)</f>
        <v>54040</v>
      </c>
      <c r="J96" s="177">
        <f>SUM(J97:J99)</f>
        <v>70000</v>
      </c>
    </row>
    <row r="97" spans="1:10" x14ac:dyDescent="0.25">
      <c r="A97" s="59">
        <v>96</v>
      </c>
      <c r="B97" s="18">
        <v>610</v>
      </c>
      <c r="C97" s="19" t="s">
        <v>13</v>
      </c>
      <c r="D97" s="94"/>
      <c r="E97" s="94">
        <v>28730.38</v>
      </c>
      <c r="F97" s="94">
        <v>16170</v>
      </c>
      <c r="G97" s="45">
        <v>16170</v>
      </c>
      <c r="H97" s="68">
        <v>16170</v>
      </c>
      <c r="I97" s="64">
        <v>39840</v>
      </c>
      <c r="J97" s="175">
        <v>51680</v>
      </c>
    </row>
    <row r="98" spans="1:10" x14ac:dyDescent="0.25">
      <c r="A98" s="59">
        <v>97</v>
      </c>
      <c r="B98" s="18">
        <v>620</v>
      </c>
      <c r="C98" s="19" t="s">
        <v>4</v>
      </c>
      <c r="D98" s="94"/>
      <c r="E98" s="94">
        <v>9540.44</v>
      </c>
      <c r="F98" s="94">
        <v>5650</v>
      </c>
      <c r="G98" s="45">
        <v>5650</v>
      </c>
      <c r="H98" s="68">
        <v>5650</v>
      </c>
      <c r="I98" s="64">
        <v>13900</v>
      </c>
      <c r="J98" s="175">
        <v>18020</v>
      </c>
    </row>
    <row r="99" spans="1:10" x14ac:dyDescent="0.25">
      <c r="A99" s="59">
        <v>98</v>
      </c>
      <c r="B99" s="18">
        <v>630</v>
      </c>
      <c r="C99" s="19" t="s">
        <v>5</v>
      </c>
      <c r="D99" s="94"/>
      <c r="E99" s="94">
        <v>370.96</v>
      </c>
      <c r="F99" s="94">
        <v>300</v>
      </c>
      <c r="G99" s="45">
        <v>300</v>
      </c>
      <c r="H99" s="68">
        <v>300</v>
      </c>
      <c r="I99" s="64">
        <v>300</v>
      </c>
      <c r="J99" s="175">
        <v>300</v>
      </c>
    </row>
    <row r="100" spans="1:10" x14ac:dyDescent="0.25">
      <c r="A100" s="59">
        <v>99</v>
      </c>
      <c r="B100" s="130" t="s">
        <v>94</v>
      </c>
      <c r="C100" s="131" t="s">
        <v>95</v>
      </c>
      <c r="D100" s="132">
        <f>SUM(D101:D103)</f>
        <v>1871.74</v>
      </c>
      <c r="E100" s="132">
        <f>SUM(E101:E103)</f>
        <v>2620.6999999999998</v>
      </c>
      <c r="F100" s="132">
        <f>SUM(F101:F103)</f>
        <v>2000</v>
      </c>
      <c r="G100" s="133">
        <v>2000</v>
      </c>
      <c r="H100" s="72">
        <v>2000</v>
      </c>
      <c r="I100" s="146">
        <f>SUM(I101:I103)</f>
        <v>2000</v>
      </c>
      <c r="J100" s="146">
        <f>SUM(J101:J103)</f>
        <v>2000</v>
      </c>
    </row>
    <row r="101" spans="1:10" x14ac:dyDescent="0.25">
      <c r="A101" s="59">
        <v>100</v>
      </c>
      <c r="B101" s="18">
        <v>630</v>
      </c>
      <c r="C101" s="19" t="s">
        <v>39</v>
      </c>
      <c r="D101" s="94">
        <v>871.74</v>
      </c>
      <c r="E101" s="94">
        <v>1483.9</v>
      </c>
      <c r="F101" s="94">
        <v>1000</v>
      </c>
      <c r="G101" s="47">
        <v>1000</v>
      </c>
      <c r="H101" s="68">
        <v>1000</v>
      </c>
      <c r="I101" s="64">
        <v>1000</v>
      </c>
      <c r="J101" s="175">
        <v>1000</v>
      </c>
    </row>
    <row r="102" spans="1:10" x14ac:dyDescent="0.25">
      <c r="A102" s="59">
        <v>101</v>
      </c>
      <c r="B102" s="18">
        <v>630</v>
      </c>
      <c r="C102" s="19" t="s">
        <v>112</v>
      </c>
      <c r="D102" s="94">
        <v>0</v>
      </c>
      <c r="E102" s="94">
        <v>236.8</v>
      </c>
      <c r="F102" s="94">
        <v>0</v>
      </c>
      <c r="G102" s="47"/>
      <c r="H102" s="68">
        <v>0</v>
      </c>
      <c r="I102" s="64">
        <v>0</v>
      </c>
      <c r="J102" s="175">
        <v>0</v>
      </c>
    </row>
    <row r="103" spans="1:10" x14ac:dyDescent="0.25">
      <c r="A103" s="59">
        <v>102</v>
      </c>
      <c r="B103" s="18">
        <v>640</v>
      </c>
      <c r="C103" s="19" t="s">
        <v>40</v>
      </c>
      <c r="D103" s="94">
        <v>1000</v>
      </c>
      <c r="E103" s="94">
        <v>900</v>
      </c>
      <c r="F103" s="94">
        <v>1000</v>
      </c>
      <c r="G103" s="47">
        <v>1000</v>
      </c>
      <c r="H103" s="68">
        <v>1000</v>
      </c>
      <c r="I103" s="175">
        <v>1000</v>
      </c>
      <c r="J103" s="175">
        <v>1000</v>
      </c>
    </row>
    <row r="104" spans="1:10" ht="16.5" thickBot="1" x14ac:dyDescent="0.3">
      <c r="A104" s="59">
        <v>103</v>
      </c>
      <c r="B104" s="60" t="s">
        <v>108</v>
      </c>
      <c r="C104" s="60" t="s">
        <v>107</v>
      </c>
      <c r="D104" s="103">
        <v>0</v>
      </c>
      <c r="E104" s="103">
        <v>1923.68</v>
      </c>
      <c r="F104" s="103">
        <v>2000</v>
      </c>
      <c r="G104" s="60">
        <v>2000</v>
      </c>
      <c r="H104" s="77">
        <v>1000</v>
      </c>
      <c r="I104" s="146">
        <v>1000</v>
      </c>
      <c r="J104" s="146">
        <v>1000</v>
      </c>
    </row>
    <row r="105" spans="1:10" s="1" customFormat="1" ht="16.5" thickBot="1" x14ac:dyDescent="0.3">
      <c r="A105" s="59">
        <v>104</v>
      </c>
      <c r="B105" s="61" t="s">
        <v>41</v>
      </c>
      <c r="C105" s="62"/>
      <c r="D105" s="116">
        <f>D5+D16+D20+D23+D25+D29+D31+D35+D37+D39+D41+D45+D54+D56+D58+D62+D67+D72+D76+D82+D86+D90+D100+D104</f>
        <v>856151.50999999989</v>
      </c>
      <c r="E105" s="116">
        <f>E5+E16+E20+E23+E25+E29+E31+E35+E37+E39+E41+E45+E54+E56+E58+E62+E67+E72+E76+E82+E86+E90+E100+E104</f>
        <v>1038244.1499999999</v>
      </c>
      <c r="F105" s="143">
        <f>F5+F16+F20+F23+F25+F29+F31+F35+F37+F39+F41+F45+F54+F56+F58+F62+F67+F72+F76+F82+F86+F90+F100+F104</f>
        <v>1004279</v>
      </c>
      <c r="G105" s="63">
        <f>G104+G100+G90+G86+G82+G76+G72+G67+G62+G58+G56+G54+G45+G41+G39+G37+G35+G31+G29+G25+G23+G20+G16+G5</f>
        <v>1096709</v>
      </c>
      <c r="H105" s="78">
        <v>1228252</v>
      </c>
      <c r="I105" s="183">
        <f>I5+I16+I20+I23+I25+I29+I31+I35+I37+I39+I41+I45+I54+I56+I58+I62+I67+I72+I76+I82+I86+I90+I100+I104</f>
        <v>1204751.2000000002</v>
      </c>
      <c r="J105" s="184">
        <f>J5+J16+J20+J23+J25+J29+J31+J35+J37+J39+J41+J45+J54+J56+J58+J62+J67+J72+J76+J82+J86+J90+J100+J104</f>
        <v>1204751.2000000002</v>
      </c>
    </row>
    <row r="106" spans="1:10" ht="16.5" thickBot="1" x14ac:dyDescent="0.3">
      <c r="D106" s="6"/>
      <c r="E106" s="104"/>
      <c r="F106" s="104"/>
      <c r="I106" s="1"/>
      <c r="J106" s="178"/>
    </row>
    <row r="107" spans="1:10" x14ac:dyDescent="0.25">
      <c r="B107" s="37" t="s">
        <v>42</v>
      </c>
      <c r="C107" s="38"/>
      <c r="D107" s="38">
        <v>2017</v>
      </c>
      <c r="E107" s="105">
        <v>2018</v>
      </c>
      <c r="F107" s="105">
        <v>2019</v>
      </c>
      <c r="G107" s="54">
        <v>2019</v>
      </c>
      <c r="H107" s="79">
        <v>2020</v>
      </c>
      <c r="I107" s="182">
        <v>2021</v>
      </c>
      <c r="J107" s="182">
        <v>2022</v>
      </c>
    </row>
    <row r="108" spans="1:10" x14ac:dyDescent="0.25">
      <c r="B108" s="118">
        <v>713</v>
      </c>
      <c r="C108" s="119" t="s">
        <v>128</v>
      </c>
      <c r="D108" s="119">
        <v>998.4</v>
      </c>
      <c r="E108" s="155"/>
      <c r="F108" s="155"/>
      <c r="G108" s="156"/>
      <c r="H108" s="157"/>
      <c r="I108" s="134"/>
      <c r="J108" s="176"/>
    </row>
    <row r="109" spans="1:10" x14ac:dyDescent="0.25">
      <c r="B109" s="118">
        <v>711</v>
      </c>
      <c r="C109" s="119" t="s">
        <v>129</v>
      </c>
      <c r="D109" s="119">
        <v>3000</v>
      </c>
      <c r="E109" s="155"/>
      <c r="F109" s="155"/>
      <c r="G109" s="156"/>
      <c r="H109" s="157"/>
      <c r="I109" s="134"/>
      <c r="J109" s="176"/>
    </row>
    <row r="110" spans="1:10" x14ac:dyDescent="0.25">
      <c r="B110" s="118">
        <v>710</v>
      </c>
      <c r="C110" s="119" t="s">
        <v>130</v>
      </c>
      <c r="D110" s="119">
        <v>63363</v>
      </c>
      <c r="E110" s="155"/>
      <c r="F110" s="155"/>
      <c r="G110" s="156"/>
      <c r="H110" s="157"/>
      <c r="I110" s="134"/>
      <c r="J110" s="176"/>
    </row>
    <row r="111" spans="1:10" x14ac:dyDescent="0.25">
      <c r="B111" s="118">
        <v>717</v>
      </c>
      <c r="C111" s="119" t="s">
        <v>131</v>
      </c>
      <c r="D111" s="119">
        <v>10311.19</v>
      </c>
      <c r="E111" s="155"/>
      <c r="F111" s="155"/>
      <c r="G111" s="156"/>
      <c r="H111" s="157"/>
      <c r="I111" s="134"/>
      <c r="J111" s="176"/>
    </row>
    <row r="112" spans="1:10" s="1" customFormat="1" x14ac:dyDescent="0.25">
      <c r="A112" s="59"/>
      <c r="B112" s="118">
        <v>717</v>
      </c>
      <c r="C112" s="119" t="s">
        <v>132</v>
      </c>
      <c r="D112" s="119">
        <v>15295.23</v>
      </c>
      <c r="E112" s="155"/>
      <c r="F112" s="155"/>
      <c r="G112" s="156"/>
      <c r="H112" s="157"/>
      <c r="I112" s="134"/>
      <c r="J112" s="176"/>
    </row>
    <row r="113" spans="1:10" s="1" customFormat="1" x14ac:dyDescent="0.25">
      <c r="A113" s="59"/>
      <c r="B113" s="118">
        <v>717</v>
      </c>
      <c r="C113" s="119" t="s">
        <v>133</v>
      </c>
      <c r="D113" s="119">
        <v>37840.26</v>
      </c>
      <c r="E113" s="155"/>
      <c r="F113" s="155"/>
      <c r="G113" s="156"/>
      <c r="H113" s="157"/>
      <c r="I113" s="134"/>
      <c r="J113" s="176"/>
    </row>
    <row r="114" spans="1:10" s="1" customFormat="1" x14ac:dyDescent="0.25">
      <c r="A114" s="59"/>
      <c r="B114" s="118">
        <v>716</v>
      </c>
      <c r="C114" s="119" t="s">
        <v>134</v>
      </c>
      <c r="D114" s="119">
        <v>9530</v>
      </c>
      <c r="E114" s="155"/>
      <c r="F114" s="155"/>
      <c r="G114" s="156"/>
      <c r="H114" s="157"/>
      <c r="I114" s="134"/>
      <c r="J114" s="176"/>
    </row>
    <row r="115" spans="1:10" x14ac:dyDescent="0.25">
      <c r="B115" s="118">
        <v>716</v>
      </c>
      <c r="C115" s="119" t="s">
        <v>135</v>
      </c>
      <c r="D115" s="119">
        <v>10535</v>
      </c>
      <c r="E115" s="155"/>
      <c r="F115" s="155"/>
      <c r="G115" s="156"/>
      <c r="H115" s="157"/>
      <c r="I115" s="134"/>
      <c r="J115" s="176"/>
    </row>
    <row r="116" spans="1:10" x14ac:dyDescent="0.25">
      <c r="B116" s="118" t="s">
        <v>136</v>
      </c>
      <c r="C116" s="119" t="s">
        <v>113</v>
      </c>
      <c r="D116" s="154">
        <v>1075</v>
      </c>
      <c r="E116" s="120">
        <v>14462.45</v>
      </c>
      <c r="F116" s="120"/>
      <c r="G116" s="121"/>
      <c r="H116" s="122"/>
      <c r="I116" s="64"/>
      <c r="J116" s="175"/>
    </row>
    <row r="117" spans="1:10" x14ac:dyDescent="0.25">
      <c r="B117" s="118">
        <v>710</v>
      </c>
      <c r="C117" s="119" t="s">
        <v>114</v>
      </c>
      <c r="D117" s="154"/>
      <c r="E117" s="120">
        <v>369530.16</v>
      </c>
      <c r="F117" s="120"/>
      <c r="G117" s="121"/>
      <c r="H117" s="122"/>
      <c r="I117" s="64"/>
      <c r="J117" s="175"/>
    </row>
    <row r="118" spans="1:10" x14ac:dyDescent="0.25">
      <c r="B118" s="118">
        <v>710</v>
      </c>
      <c r="C118" s="119" t="s">
        <v>115</v>
      </c>
      <c r="D118" s="154"/>
      <c r="E118" s="120">
        <v>26796.26</v>
      </c>
      <c r="F118" s="120"/>
      <c r="G118" s="121"/>
      <c r="H118" s="122"/>
      <c r="I118" s="64"/>
      <c r="J118" s="175"/>
    </row>
    <row r="119" spans="1:10" x14ac:dyDescent="0.25">
      <c r="B119" s="118">
        <v>712</v>
      </c>
      <c r="C119" s="119" t="s">
        <v>116</v>
      </c>
      <c r="D119" s="154"/>
      <c r="E119" s="120">
        <v>550</v>
      </c>
      <c r="F119" s="120"/>
      <c r="G119" s="121"/>
      <c r="H119" s="122"/>
      <c r="I119" s="64"/>
      <c r="J119" s="175"/>
    </row>
    <row r="120" spans="1:10" x14ac:dyDescent="0.25">
      <c r="B120" s="118">
        <v>716</v>
      </c>
      <c r="C120" s="119" t="s">
        <v>117</v>
      </c>
      <c r="D120" s="154"/>
      <c r="E120" s="120">
        <v>4560</v>
      </c>
      <c r="F120" s="120"/>
      <c r="G120" s="121"/>
      <c r="H120" s="122"/>
      <c r="I120" s="64"/>
      <c r="J120" s="175"/>
    </row>
    <row r="121" spans="1:10" x14ac:dyDescent="0.25">
      <c r="B121" s="118">
        <v>713</v>
      </c>
      <c r="C121" s="119" t="s">
        <v>118</v>
      </c>
      <c r="D121" s="154"/>
      <c r="E121" s="120">
        <v>3763.65</v>
      </c>
      <c r="F121" s="120"/>
      <c r="G121" s="121"/>
      <c r="H121" s="122"/>
      <c r="I121" s="64"/>
      <c r="J121" s="175"/>
    </row>
    <row r="122" spans="1:10" x14ac:dyDescent="0.25">
      <c r="B122" s="118">
        <v>717</v>
      </c>
      <c r="C122" s="119" t="s">
        <v>119</v>
      </c>
      <c r="D122" s="154"/>
      <c r="E122" s="120">
        <v>263381.83</v>
      </c>
      <c r="F122" s="120"/>
      <c r="G122" s="121"/>
      <c r="H122" s="122"/>
      <c r="I122" s="64"/>
      <c r="J122" s="175"/>
    </row>
    <row r="123" spans="1:10" x14ac:dyDescent="0.25">
      <c r="B123" s="118">
        <v>717</v>
      </c>
      <c r="C123" s="119" t="s">
        <v>120</v>
      </c>
      <c r="D123" s="154"/>
      <c r="E123" s="120">
        <v>57291.02</v>
      </c>
      <c r="F123" s="120"/>
      <c r="G123" s="121"/>
      <c r="H123" s="122"/>
      <c r="I123" s="64"/>
      <c r="J123" s="175"/>
    </row>
    <row r="124" spans="1:10" x14ac:dyDescent="0.25">
      <c r="B124" s="118">
        <v>716</v>
      </c>
      <c r="C124" s="119" t="s">
        <v>121</v>
      </c>
      <c r="D124" s="154"/>
      <c r="E124" s="120">
        <v>1200</v>
      </c>
      <c r="F124" s="120"/>
      <c r="G124" s="121"/>
      <c r="H124" s="122"/>
      <c r="I124" s="64"/>
      <c r="J124" s="175"/>
    </row>
    <row r="125" spans="1:10" x14ac:dyDescent="0.25">
      <c r="B125" s="118">
        <v>713</v>
      </c>
      <c r="C125" s="119" t="s">
        <v>122</v>
      </c>
      <c r="D125" s="154"/>
      <c r="E125" s="120">
        <v>14610</v>
      </c>
      <c r="F125" s="120"/>
      <c r="G125" s="121"/>
      <c r="H125" s="122"/>
      <c r="I125" s="124"/>
      <c r="J125" s="179"/>
    </row>
    <row r="126" spans="1:10" x14ac:dyDescent="0.25">
      <c r="B126" s="118">
        <v>716</v>
      </c>
      <c r="C126" s="119" t="s">
        <v>123</v>
      </c>
      <c r="D126" s="154"/>
      <c r="E126" s="120">
        <v>1600</v>
      </c>
      <c r="F126" s="120"/>
      <c r="G126" s="121"/>
      <c r="H126" s="122"/>
      <c r="I126" s="124"/>
      <c r="J126" s="179"/>
    </row>
    <row r="127" spans="1:10" x14ac:dyDescent="0.25">
      <c r="B127" s="118">
        <v>713</v>
      </c>
      <c r="C127" s="119" t="s">
        <v>124</v>
      </c>
      <c r="D127" s="154"/>
      <c r="E127" s="120">
        <v>10344</v>
      </c>
      <c r="F127" s="120"/>
      <c r="G127" s="121"/>
      <c r="H127" s="122"/>
      <c r="I127" s="124"/>
      <c r="J127" s="179"/>
    </row>
    <row r="128" spans="1:10" x14ac:dyDescent="0.25">
      <c r="B128" s="118">
        <v>713</v>
      </c>
      <c r="C128" s="119" t="s">
        <v>125</v>
      </c>
      <c r="D128" s="154"/>
      <c r="E128" s="64">
        <v>5371.2</v>
      </c>
      <c r="F128" s="120"/>
      <c r="G128" s="121"/>
      <c r="H128" s="122"/>
      <c r="I128" s="124"/>
      <c r="J128" s="179"/>
    </row>
    <row r="129" spans="1:10" x14ac:dyDescent="0.25">
      <c r="B129" s="39">
        <v>717</v>
      </c>
      <c r="C129" s="19" t="s">
        <v>96</v>
      </c>
      <c r="D129" s="19"/>
      <c r="E129" s="125">
        <v>88382.15</v>
      </c>
      <c r="F129" s="94"/>
      <c r="G129" s="47"/>
      <c r="H129" s="68">
        <v>27000</v>
      </c>
      <c r="I129" s="124"/>
      <c r="J129" s="179"/>
    </row>
    <row r="130" spans="1:10" x14ac:dyDescent="0.25">
      <c r="B130" s="39">
        <v>714</v>
      </c>
      <c r="C130" s="19" t="s">
        <v>126</v>
      </c>
      <c r="D130" s="19"/>
      <c r="E130" s="125"/>
      <c r="F130" s="94">
        <v>25000</v>
      </c>
      <c r="G130" s="47"/>
      <c r="H130" s="68"/>
      <c r="I130" s="124"/>
      <c r="J130" s="179"/>
    </row>
    <row r="131" spans="1:10" x14ac:dyDescent="0.25">
      <c r="B131" s="39"/>
      <c r="C131" s="19" t="s">
        <v>43</v>
      </c>
      <c r="D131" s="19"/>
      <c r="E131" s="94"/>
      <c r="F131" s="94"/>
      <c r="G131" s="47"/>
      <c r="H131" s="68"/>
      <c r="I131" s="124"/>
      <c r="J131" s="179"/>
    </row>
    <row r="132" spans="1:10" x14ac:dyDescent="0.25">
      <c r="B132" s="39"/>
      <c r="C132" s="19" t="s">
        <v>44</v>
      </c>
      <c r="D132" s="19"/>
      <c r="E132" s="94"/>
      <c r="F132" s="94"/>
      <c r="G132" s="55"/>
      <c r="H132" s="68"/>
      <c r="I132" s="124"/>
      <c r="J132" s="179"/>
    </row>
    <row r="133" spans="1:10" x14ac:dyDescent="0.25">
      <c r="B133" s="39"/>
      <c r="C133" s="19" t="s">
        <v>97</v>
      </c>
      <c r="D133" s="19"/>
      <c r="E133" s="94"/>
      <c r="F133" s="94"/>
      <c r="G133" s="47"/>
      <c r="H133" s="68"/>
      <c r="I133" s="68"/>
      <c r="J133" s="167"/>
    </row>
    <row r="134" spans="1:10" ht="16.5" thickBot="1" x14ac:dyDescent="0.3">
      <c r="B134" s="40" t="s">
        <v>100</v>
      </c>
      <c r="C134" s="41"/>
      <c r="D134" s="41">
        <f>SUM(D108:D133)</f>
        <v>151948.07999999999</v>
      </c>
      <c r="E134" s="106">
        <f>SUM(E116:E133)</f>
        <v>861842.72000000009</v>
      </c>
      <c r="F134" s="106">
        <f>SUM(F116:F133)</f>
        <v>25000</v>
      </c>
      <c r="G134" s="162">
        <v>227980</v>
      </c>
      <c r="H134" s="162">
        <f>SUM(H129:H133)</f>
        <v>27000</v>
      </c>
      <c r="I134" s="190">
        <v>0</v>
      </c>
      <c r="J134" s="190">
        <v>0</v>
      </c>
    </row>
    <row r="135" spans="1:10" x14ac:dyDescent="0.25">
      <c r="B135" s="158"/>
      <c r="C135" s="158"/>
      <c r="D135" s="158"/>
      <c r="E135" s="159"/>
      <c r="F135" s="159"/>
      <c r="G135" s="160"/>
      <c r="H135" s="160"/>
      <c r="I135" s="161"/>
      <c r="J135" s="171"/>
    </row>
    <row r="136" spans="1:10" x14ac:dyDescent="0.25">
      <c r="B136" s="165" t="s">
        <v>138</v>
      </c>
      <c r="C136" s="165"/>
      <c r="D136" s="165">
        <f>D137</f>
        <v>15000</v>
      </c>
      <c r="E136" s="191">
        <v>0</v>
      </c>
      <c r="F136" s="191">
        <v>0</v>
      </c>
      <c r="G136" s="192">
        <v>0</v>
      </c>
      <c r="H136" s="192">
        <v>0</v>
      </c>
      <c r="I136" s="172">
        <v>0</v>
      </c>
      <c r="J136" s="172">
        <v>0</v>
      </c>
    </row>
    <row r="137" spans="1:10" x14ac:dyDescent="0.25">
      <c r="A137" s="163"/>
      <c r="B137" s="64">
        <v>819002</v>
      </c>
      <c r="C137" s="64" t="s">
        <v>137</v>
      </c>
      <c r="D137" s="64">
        <v>15000</v>
      </c>
      <c r="E137" s="164"/>
      <c r="F137" s="164"/>
      <c r="G137" s="55"/>
      <c r="H137" s="55"/>
      <c r="I137" s="47"/>
      <c r="J137" s="173"/>
    </row>
    <row r="138" spans="1:10" ht="16.5" thickBot="1" x14ac:dyDescent="0.3">
      <c r="D138" s="6"/>
      <c r="E138" s="104"/>
      <c r="F138" s="104"/>
      <c r="I138" s="123"/>
      <c r="J138" s="174"/>
    </row>
    <row r="139" spans="1:10" x14ac:dyDescent="0.25">
      <c r="B139" s="200" t="s">
        <v>46</v>
      </c>
      <c r="C139" s="201"/>
      <c r="D139" s="117">
        <f t="shared" ref="D139:J139" si="4">D105</f>
        <v>856151.50999999989</v>
      </c>
      <c r="E139" s="217">
        <f t="shared" si="4"/>
        <v>1038244.1499999999</v>
      </c>
      <c r="F139" s="144">
        <f t="shared" si="4"/>
        <v>1004279</v>
      </c>
      <c r="G139" s="83">
        <f t="shared" si="4"/>
        <v>1096709</v>
      </c>
      <c r="H139" s="84">
        <f t="shared" si="4"/>
        <v>1228252</v>
      </c>
      <c r="I139" s="185">
        <f t="shared" si="4"/>
        <v>1204751.2000000002</v>
      </c>
      <c r="J139" s="181">
        <f t="shared" si="4"/>
        <v>1204751.2000000002</v>
      </c>
    </row>
    <row r="140" spans="1:10" x14ac:dyDescent="0.25">
      <c r="B140" s="202" t="s">
        <v>45</v>
      </c>
      <c r="C140" s="203"/>
      <c r="D140" s="107">
        <f t="shared" ref="D140:J140" si="5">D134</f>
        <v>151948.07999999999</v>
      </c>
      <c r="E140" s="107">
        <f t="shared" si="5"/>
        <v>861842.72000000009</v>
      </c>
      <c r="F140" s="107">
        <f t="shared" si="5"/>
        <v>25000</v>
      </c>
      <c r="G140" s="127">
        <f t="shared" si="5"/>
        <v>227980</v>
      </c>
      <c r="H140" s="128">
        <f t="shared" si="5"/>
        <v>27000</v>
      </c>
      <c r="I140" s="186">
        <f t="shared" si="5"/>
        <v>0</v>
      </c>
      <c r="J140" s="187">
        <f t="shared" si="5"/>
        <v>0</v>
      </c>
    </row>
    <row r="141" spans="1:10" x14ac:dyDescent="0.25">
      <c r="B141" s="204" t="s">
        <v>47</v>
      </c>
      <c r="C141" s="205"/>
      <c r="D141" s="94">
        <f>D136</f>
        <v>15000</v>
      </c>
      <c r="E141" s="94">
        <v>0</v>
      </c>
      <c r="F141" s="94">
        <v>0</v>
      </c>
      <c r="G141" s="47">
        <v>0</v>
      </c>
      <c r="H141" s="73">
        <v>0</v>
      </c>
      <c r="I141" s="189">
        <f>I136</f>
        <v>0</v>
      </c>
      <c r="J141" s="189">
        <f>J136</f>
        <v>0</v>
      </c>
    </row>
    <row r="142" spans="1:10" ht="16.5" thickBot="1" x14ac:dyDescent="0.3">
      <c r="B142" s="206" t="s">
        <v>48</v>
      </c>
      <c r="C142" s="207"/>
      <c r="D142" s="212">
        <f>SUM(D139:D141)</f>
        <v>1023099.5899999999</v>
      </c>
      <c r="E142" s="212">
        <f>E139+E140+E141</f>
        <v>1900086.87</v>
      </c>
      <c r="F142" s="213">
        <f>SUM(F139:F141)</f>
        <v>1029279</v>
      </c>
      <c r="G142" s="214">
        <f>SUM(G139:G141)</f>
        <v>1324689</v>
      </c>
      <c r="H142" s="215">
        <f>SUM(H139:H141)</f>
        <v>1255252</v>
      </c>
      <c r="I142" s="216">
        <f>SUM(I139:I141)</f>
        <v>1204751.2000000002</v>
      </c>
      <c r="J142" s="216">
        <f>SUM(J139:J141)</f>
        <v>1204751.2000000002</v>
      </c>
    </row>
    <row r="143" spans="1:10" x14ac:dyDescent="0.25">
      <c r="B143" s="4"/>
      <c r="C143" s="4"/>
      <c r="D143" s="4"/>
      <c r="E143" s="108"/>
      <c r="F143" s="108"/>
      <c r="G143" s="43"/>
      <c r="H143" s="43"/>
      <c r="J143" s="178"/>
    </row>
    <row r="144" spans="1:10" ht="16.5" thickBot="1" x14ac:dyDescent="0.3">
      <c r="B144" s="4"/>
      <c r="C144" s="4"/>
      <c r="D144" s="4"/>
      <c r="E144" s="108"/>
      <c r="F144" s="108"/>
      <c r="G144" s="43"/>
      <c r="H144" s="43"/>
      <c r="J144" s="178"/>
    </row>
    <row r="145" spans="2:10" x14ac:dyDescent="0.25">
      <c r="B145" s="208" t="s">
        <v>49</v>
      </c>
      <c r="C145" s="209"/>
      <c r="D145" s="114">
        <v>980245.36</v>
      </c>
      <c r="E145" s="109">
        <v>1071706</v>
      </c>
      <c r="F145" s="109">
        <v>1055382</v>
      </c>
      <c r="G145" s="56">
        <v>1214877</v>
      </c>
      <c r="H145" s="80">
        <v>1256876</v>
      </c>
      <c r="I145" s="64">
        <v>1256876</v>
      </c>
      <c r="J145" s="175">
        <v>1256876</v>
      </c>
    </row>
    <row r="146" spans="2:10" x14ac:dyDescent="0.25">
      <c r="B146" s="210" t="s">
        <v>50</v>
      </c>
      <c r="C146" s="211"/>
      <c r="D146" s="115">
        <v>5947</v>
      </c>
      <c r="E146" s="110">
        <v>782911.99</v>
      </c>
      <c r="F146" s="110">
        <v>0</v>
      </c>
      <c r="G146" s="45">
        <v>176090</v>
      </c>
      <c r="H146" s="66"/>
      <c r="I146" s="64"/>
      <c r="J146" s="175"/>
    </row>
    <row r="147" spans="2:10" x14ac:dyDescent="0.25">
      <c r="B147" s="194" t="s">
        <v>51</v>
      </c>
      <c r="C147" s="195"/>
      <c r="D147" s="112">
        <v>72700.160000000003</v>
      </c>
      <c r="E147" s="100">
        <v>110192.63</v>
      </c>
      <c r="F147" s="100">
        <v>0</v>
      </c>
      <c r="G147" s="45"/>
      <c r="H147" s="66"/>
      <c r="I147" s="64"/>
      <c r="J147" s="175"/>
    </row>
    <row r="148" spans="2:10" ht="16.5" thickBot="1" x14ac:dyDescent="0.3">
      <c r="B148" s="196" t="s">
        <v>52</v>
      </c>
      <c r="C148" s="197"/>
      <c r="D148" s="113">
        <f t="shared" ref="D148:J148" si="6">SUM(D145:D147)</f>
        <v>1058892.52</v>
      </c>
      <c r="E148" s="111">
        <f t="shared" si="6"/>
        <v>1964810.62</v>
      </c>
      <c r="F148" s="111">
        <f t="shared" si="6"/>
        <v>1055382</v>
      </c>
      <c r="G148" s="57">
        <f t="shared" si="6"/>
        <v>1390967</v>
      </c>
      <c r="H148" s="81">
        <f t="shared" si="6"/>
        <v>1256876</v>
      </c>
      <c r="I148" s="64">
        <f t="shared" si="6"/>
        <v>1256876</v>
      </c>
      <c r="J148" s="175">
        <f t="shared" si="6"/>
        <v>1256876</v>
      </c>
    </row>
    <row r="149" spans="2:10" ht="16.5" thickBot="1" x14ac:dyDescent="0.3">
      <c r="B149" s="198" t="s">
        <v>53</v>
      </c>
      <c r="C149" s="199"/>
      <c r="D149" s="166">
        <f t="shared" ref="D149:J149" si="7">D148-D142</f>
        <v>35792.930000000168</v>
      </c>
      <c r="E149" s="126">
        <f t="shared" si="7"/>
        <v>64723.75</v>
      </c>
      <c r="F149" s="145">
        <f t="shared" si="7"/>
        <v>26103</v>
      </c>
      <c r="G149" s="58">
        <f t="shared" si="7"/>
        <v>66278</v>
      </c>
      <c r="H149" s="82">
        <f t="shared" si="7"/>
        <v>1624</v>
      </c>
      <c r="I149" s="55">
        <f t="shared" si="7"/>
        <v>52124.799999999814</v>
      </c>
      <c r="J149" s="188">
        <f t="shared" si="7"/>
        <v>52124.799999999814</v>
      </c>
    </row>
    <row r="150" spans="2:10" x14ac:dyDescent="0.25">
      <c r="J150" s="170"/>
    </row>
    <row r="152" spans="2:10" x14ac:dyDescent="0.25">
      <c r="B152" s="4" t="s">
        <v>54</v>
      </c>
      <c r="C152" s="4"/>
      <c r="D152" s="87"/>
      <c r="E152" s="4"/>
      <c r="F152" s="4"/>
      <c r="G152" s="43"/>
      <c r="H152" s="43"/>
    </row>
    <row r="154" spans="2:10" x14ac:dyDescent="0.25">
      <c r="B154" s="42" t="s">
        <v>139</v>
      </c>
      <c r="C154" s="42"/>
      <c r="D154" s="88"/>
      <c r="E154" s="42"/>
      <c r="F154" s="42"/>
      <c r="G154" s="43"/>
      <c r="H154" s="43"/>
    </row>
    <row r="155" spans="2:10" x14ac:dyDescent="0.25">
      <c r="B155" s="42" t="s">
        <v>98</v>
      </c>
      <c r="C155" s="42"/>
      <c r="D155" s="88"/>
      <c r="E155" s="42"/>
      <c r="F155" s="42"/>
      <c r="G155" s="43"/>
      <c r="H155" s="43"/>
    </row>
    <row r="156" spans="2:10" x14ac:dyDescent="0.25">
      <c r="B156" s="42" t="s">
        <v>55</v>
      </c>
      <c r="C156" s="42"/>
      <c r="D156" s="88"/>
      <c r="E156" s="42"/>
      <c r="F156" s="42"/>
      <c r="G156" s="43"/>
      <c r="H156" s="43"/>
    </row>
    <row r="157" spans="2:10" x14ac:dyDescent="0.25">
      <c r="B157" s="42" t="s">
        <v>56</v>
      </c>
      <c r="C157" s="42"/>
      <c r="D157" s="88"/>
      <c r="E157" s="42"/>
      <c r="F157" s="42"/>
      <c r="G157" s="43"/>
      <c r="H157" s="43"/>
    </row>
    <row r="158" spans="2:10" x14ac:dyDescent="0.25">
      <c r="B158" s="42"/>
      <c r="C158" s="42"/>
      <c r="D158" s="88"/>
      <c r="E158" s="42"/>
      <c r="F158" s="42"/>
      <c r="G158" s="43"/>
      <c r="H158" s="43"/>
    </row>
  </sheetData>
  <mergeCells count="11">
    <mergeCell ref="I3:J3"/>
    <mergeCell ref="G3:H3"/>
    <mergeCell ref="B147:C147"/>
    <mergeCell ref="B148:C148"/>
    <mergeCell ref="B149:C149"/>
    <mergeCell ref="B139:C139"/>
    <mergeCell ref="B140:C140"/>
    <mergeCell ref="B141:C141"/>
    <mergeCell ref="B142:C142"/>
    <mergeCell ref="B145:C145"/>
    <mergeCell ref="B146:C146"/>
  </mergeCells>
  <pageMargins left="0.70866141732283505" right="0.70866141732283505" top="0.74803149606299202" bottom="0.74803149606299202" header="0.31496062992126" footer="0.31496062992126"/>
  <pageSetup paperSize="9" orientation="landscape" r:id="rId1"/>
  <headerFooter>
    <oddFooter>Strana &amp;P z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>
    <row r="1" spans="1:1" x14ac:dyDescent="0.25">
      <c r="A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vydavky</vt:lpstr>
      <vt:lpstr>Hárok2</vt:lpstr>
      <vt:lpstr>Hárok3</vt:lpstr>
      <vt:lpstr>vydavky!Názvy_tlače</vt:lpstr>
      <vt:lpstr>vydavky!Oblasť_tlače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Danci</dc:creator>
  <cp:lastModifiedBy>Smadisova</cp:lastModifiedBy>
  <cp:lastPrinted>2019-11-08T08:28:47Z</cp:lastPrinted>
  <dcterms:created xsi:type="dcterms:W3CDTF">2019-11-08T04:55:55Z</dcterms:created>
  <dcterms:modified xsi:type="dcterms:W3CDTF">2019-11-25T10:56:51Z</dcterms:modified>
</cp:coreProperties>
</file>